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<sst xmlns="http://schemas.openxmlformats.org/spreadsheetml/2006/main" count="265" uniqueCount="150">
  <si>
    <t>2024年生产部2月接收处置记录统计表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</si>
  <si>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</si>
  <si>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</si>
  <si>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</si>
  <si>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</si>
  <si>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</si>
  <si>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</si>
  <si>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</si>
  <si>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</si>
  <si>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</si>
  <si>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</si>
  <si>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</si>
  <si>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</si>
  <si>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</si>
  <si>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</si>
  <si>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</si>
  <si>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</si>
  <si>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</si>
  <si>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</si>
  <si>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</si>
  <si>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</si>
  <si>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</si>
  <si>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焚烧处置</t>
  </si>
  <si>
    <t>液体炉</t>
  </si>
  <si>
    <t>拉运</t>
  </si>
  <si>
    <t>釜残杂质</t>
  </si>
  <si>
    <t>271-002-02</t>
  </si>
  <si>
    <t>半固态</t>
  </si>
  <si>
    <t>炉渣（回转窑）</t>
  </si>
  <si>
    <t>废有机溶剂</t>
  </si>
  <si>
    <t>液态</t>
  </si>
  <si>
    <t>飞灰（回转窑）</t>
  </si>
  <si>
    <t>废盐</t>
  </si>
  <si>
    <t>271-005-02</t>
  </si>
  <si>
    <t>固态</t>
  </si>
  <si>
    <t>飞灰（废液炉）</t>
  </si>
  <si>
    <t>实验室废液</t>
  </si>
  <si>
    <t>900-002-03</t>
  </si>
  <si>
    <t>废油渣/泥</t>
  </si>
  <si>
    <t>精馏切水后剩下的罐底泥</t>
  </si>
  <si>
    <t>一般废药品</t>
  </si>
  <si>
    <t>含油污水</t>
  </si>
  <si>
    <t>蒸汽清洗过程</t>
  </si>
  <si>
    <t>磷化铝、杀虫剂</t>
  </si>
  <si>
    <t>900-003-04</t>
  </si>
  <si>
    <t>废商标</t>
  </si>
  <si>
    <t>除商标</t>
  </si>
  <si>
    <t>蒸馏残液</t>
  </si>
  <si>
    <t>263-008-04</t>
  </si>
  <si>
    <t>废残液</t>
  </si>
  <si>
    <t>抽残液</t>
  </si>
  <si>
    <t>900-401-06</t>
  </si>
  <si>
    <t>废渣</t>
  </si>
  <si>
    <t>清洗过程</t>
  </si>
  <si>
    <t>废有机溶剂及废物</t>
  </si>
  <si>
    <t>900-402-06</t>
  </si>
  <si>
    <t>漆渣</t>
  </si>
  <si>
    <t>900-404-06</t>
  </si>
  <si>
    <t>污水厂污泥</t>
  </si>
  <si>
    <t>水处理后产生的污泥</t>
  </si>
  <si>
    <t>900-407-06</t>
  </si>
  <si>
    <t>废清洗剂</t>
  </si>
  <si>
    <t>清洗剂清洗过程</t>
  </si>
  <si>
    <t>油污水</t>
  </si>
  <si>
    <t>251-001-08</t>
  </si>
  <si>
    <t>废溶剂油</t>
  </si>
  <si>
    <t>291-001-08</t>
  </si>
  <si>
    <t>含油泥浆</t>
  </si>
  <si>
    <t>071-002-08</t>
  </si>
  <si>
    <t>含油岩屑</t>
  </si>
  <si>
    <t>HW08废油</t>
  </si>
  <si>
    <t>900-200-08</t>
  </si>
  <si>
    <t>油泥</t>
  </si>
  <si>
    <t>900-201-08</t>
  </si>
  <si>
    <t>水处理浮渣及污泥</t>
  </si>
  <si>
    <t>900-210-08</t>
  </si>
  <si>
    <t>废机油、含油废水</t>
  </si>
  <si>
    <t>废水处理过程产废油、油泥、浮渣</t>
  </si>
  <si>
    <t>废机油</t>
  </si>
  <si>
    <t>900-213-08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</si>
  <si>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</si>
  <si>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</si>
  <si>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</si>
  <si>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</si>
  <si>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</si>
  <si>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</si>
  <si>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</si>
  <si>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</si>
  <si>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</si>
  <si>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</si>
  <si>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</si>
  <si>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</si>
  <si>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</si>
  <si>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</si>
  <si>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</si>
  <si>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</si>
  <si>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</si>
  <si>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煤焦油、釜残</t>
  </si>
  <si>
    <t>900-013-11</t>
  </si>
  <si>
    <t>煤焦油</t>
  </si>
  <si>
    <t>釜残</t>
  </si>
  <si>
    <t>451-003-11</t>
  </si>
  <si>
    <t>废彩涂液</t>
  </si>
  <si>
    <t>900-252-12</t>
  </si>
  <si>
    <t>废漆渣</t>
  </si>
  <si>
    <t>油墨渣子、油漆</t>
  </si>
  <si>
    <t>900-299-12</t>
  </si>
  <si>
    <t>硒鼓墨盒</t>
  </si>
  <si>
    <t>油漆渣</t>
  </si>
  <si>
    <t>发泡废料，废胶水</t>
  </si>
  <si>
    <t>900-014-13</t>
  </si>
  <si>
    <t>废树脂</t>
  </si>
  <si>
    <t>900-015-13</t>
  </si>
  <si>
    <t>有机树脂废物</t>
  </si>
  <si>
    <t>900-016-13</t>
  </si>
  <si>
    <t>不合格有机树脂</t>
  </si>
  <si>
    <t>265-101-13</t>
  </si>
  <si>
    <t>含盐废水</t>
  </si>
  <si>
    <t>265-103-13</t>
  </si>
  <si>
    <t>釜残与滤渣</t>
  </si>
  <si>
    <t>产品水解物、氯化镁盐</t>
  </si>
  <si>
    <t>镀铜溶液</t>
  </si>
  <si>
    <t>336-062-17</t>
  </si>
  <si>
    <t>废槽渣</t>
  </si>
  <si>
    <t>336-064-17</t>
  </si>
  <si>
    <t>金属表面处理污泥</t>
  </si>
  <si>
    <t>污泥</t>
  </si>
  <si>
    <t>336-069-17</t>
  </si>
  <si>
    <t>废硫氢化钠残渣</t>
  </si>
  <si>
    <t>900-399-35</t>
  </si>
  <si>
    <t>废碱液</t>
  </si>
  <si>
    <t>900-352-35</t>
  </si>
  <si>
    <t>900-354-35</t>
  </si>
  <si>
    <t>含酚废水</t>
  </si>
  <si>
    <t>261-070-39</t>
  </si>
  <si>
    <t>261-084-45</t>
  </si>
  <si>
    <t>含油废物</t>
  </si>
  <si>
    <t>900-041-49</t>
  </si>
  <si>
    <t>防腐剂</t>
  </si>
  <si>
    <t>废酸碱袋</t>
  </si>
  <si>
    <t>900-042-49</t>
  </si>
  <si>
    <t>废活性炭</t>
  </si>
  <si>
    <t>900-039-49</t>
  </si>
  <si>
    <t>过期化学药品</t>
  </si>
  <si>
    <t>900-047-49</t>
  </si>
  <si>
    <t>乙腈、异丙酮、废液</t>
  </si>
  <si>
    <t>过期面膜原料、残液</t>
  </si>
  <si>
    <t>900-999-49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</si>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</sst>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6"/>
  <sheetViews>
    <sheetView tabSelected="1" topLeftCell="A50" workbookViewId="0">
      <selection activeCell="O75" sqref="O75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0.7916666666667" style="1" customWidth="1"/>
    <col min="6" max="6" width="12.375" style="4" customWidth="1"/>
    <col min="7" max="7" width="8.625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10.375" style="1"/>
    <col min="14" max="14" width="8" style="1" customWidth="1"/>
    <col min="15" max="15" width="12.625" style="1"/>
    <col min="16" max="16" width="9" style="1"/>
    <col min="17" max="17" width="14" style="1" customWidth="1"/>
    <col min="18" max="24" width="9" style="1"/>
    <col min="25" max="25" width="18.125" style="1" customWidth="1"/>
    <col min="26" max="26" width="12.5" style="1" customWidth="1"/>
    <col min="27" max="16384" width="9" style="1"/>
  </cols>
  <sheetData>
    <row r="1" s="1" customFormat="1" ht="40" customHeight="1" spans="1:25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Q1" s="3" t="s">
        <v>1</v>
      </c>
      <c r="R1" s="3"/>
      <c r="S1" s="3"/>
      <c r="T1" s="3"/>
      <c r="U1" s="3"/>
      <c r="V1" s="3"/>
      <c r="W1" s="3"/>
      <c r="X1" s="3"/>
      <c r="Y1" s="3"/>
    </row>
    <row r="2" s="2" customFormat="1" ht="18" customHeight="1" spans="1:26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8" t="s">
        <v>7</v>
      </c>
      <c r="G2" s="9"/>
      <c r="H2" s="9"/>
      <c r="I2" s="9"/>
      <c r="J2" s="7" t="s">
        <v>8</v>
      </c>
      <c r="K2" s="35" t="s">
        <v>9</v>
      </c>
      <c r="L2" s="35" t="s">
        <v>10</v>
      </c>
      <c r="M2" s="35" t="s">
        <v>11</v>
      </c>
      <c r="N2" s="35" t="s">
        <v>12</v>
      </c>
      <c r="O2" s="35"/>
      <c r="Q2" s="36" t="s">
        <v>2</v>
      </c>
      <c r="R2" s="36" t="s">
        <v>5</v>
      </c>
      <c r="S2" s="36" t="s">
        <v>13</v>
      </c>
      <c r="T2" s="37" t="s">
        <v>14</v>
      </c>
      <c r="U2" s="36" t="s">
        <v>15</v>
      </c>
      <c r="V2" s="36"/>
      <c r="W2" s="36"/>
      <c r="X2" s="37" t="s">
        <v>16</v>
      </c>
      <c r="Y2" s="41" t="s">
        <v>17</v>
      </c>
      <c r="Z2" s="41" t="s">
        <v>18</v>
      </c>
    </row>
    <row r="3" s="2" customFormat="1" ht="18" customHeight="1" spans="1:26">
      <c r="A3" s="10"/>
      <c r="B3" s="10"/>
      <c r="C3" s="10"/>
      <c r="D3" s="10"/>
      <c r="E3" s="10"/>
      <c r="F3" s="11" t="s">
        <v>19</v>
      </c>
      <c r="G3" s="12" t="s">
        <v>20</v>
      </c>
      <c r="H3" s="12" t="s">
        <v>21</v>
      </c>
      <c r="I3" s="12" t="s">
        <v>11</v>
      </c>
      <c r="J3" s="10"/>
      <c r="K3" s="35" t="s">
        <v>9</v>
      </c>
      <c r="L3" s="35" t="s">
        <v>10</v>
      </c>
      <c r="M3" s="35" t="s">
        <v>11</v>
      </c>
      <c r="N3" s="35" t="s">
        <v>12</v>
      </c>
      <c r="O3" s="35"/>
      <c r="Q3" s="36"/>
      <c r="R3" s="36"/>
      <c r="S3" s="36"/>
      <c r="T3" s="38"/>
      <c r="U3" s="36" t="s">
        <v>22</v>
      </c>
      <c r="V3" s="36" t="s">
        <v>23</v>
      </c>
      <c r="W3" s="36" t="s">
        <v>24</v>
      </c>
      <c r="X3" s="38"/>
      <c r="Y3" s="41"/>
      <c r="Z3" s="41"/>
    </row>
    <row r="4" s="2" customFormat="1" ht="18" customHeight="1" spans="1:26">
      <c r="A4" s="13" t="s">
        <v>25</v>
      </c>
      <c r="B4" s="12" t="s">
        <v>26</v>
      </c>
      <c r="C4" s="12" t="s">
        <v>27</v>
      </c>
      <c r="D4" s="12">
        <v>33.04</v>
      </c>
      <c r="E4" s="12"/>
      <c r="F4" s="14"/>
      <c r="G4" s="15">
        <v>33.04</v>
      </c>
      <c r="H4" s="15"/>
      <c r="I4" s="15"/>
      <c r="J4" s="12">
        <f>D4+E4-F4-G4-H4-I4</f>
        <v>0</v>
      </c>
      <c r="K4" s="35"/>
      <c r="L4" s="35"/>
      <c r="M4" s="35"/>
      <c r="N4" s="35"/>
      <c r="O4" s="35">
        <f>K4+L4+M4+N4</f>
        <v>0</v>
      </c>
      <c r="Q4" s="32" t="s">
        <v>28</v>
      </c>
      <c r="R4" s="36">
        <v>407.148</v>
      </c>
      <c r="S4" s="36">
        <f>139.575</f>
        <v>139.575</v>
      </c>
      <c r="T4" s="36">
        <v>112</v>
      </c>
      <c r="U4" s="36"/>
      <c r="V4" s="36"/>
      <c r="W4" s="36">
        <v>169.451</v>
      </c>
      <c r="X4" s="36">
        <f t="shared" ref="X4:X14" si="0">R4+S4-U4-W4-V4</f>
        <v>377.272</v>
      </c>
      <c r="Y4" s="35"/>
      <c r="Z4" s="35"/>
    </row>
    <row r="5" s="2" customFormat="1" ht="18" customHeight="1" spans="1:26">
      <c r="A5" s="13" t="s">
        <v>29</v>
      </c>
      <c r="B5" s="12" t="s">
        <v>26</v>
      </c>
      <c r="C5" s="12" t="s">
        <v>30</v>
      </c>
      <c r="D5" s="12">
        <v>15.321</v>
      </c>
      <c r="E5" s="12"/>
      <c r="F5" s="14"/>
      <c r="G5" s="15"/>
      <c r="H5" s="15"/>
      <c r="I5" s="15"/>
      <c r="J5" s="12">
        <f>D5+E5-F5-G5-H5-I5</f>
        <v>15.321</v>
      </c>
      <c r="K5" s="35"/>
      <c r="L5" s="35">
        <v>15.321</v>
      </c>
      <c r="M5" s="35"/>
      <c r="N5" s="35"/>
      <c r="O5" s="35">
        <f>K5+L5+M5+N5</f>
        <v>15.321</v>
      </c>
      <c r="Q5" s="32" t="s">
        <v>31</v>
      </c>
      <c r="R5" s="39">
        <v>14.87</v>
      </c>
      <c r="S5" s="36">
        <v>23.605</v>
      </c>
      <c r="T5" s="36">
        <v>63</v>
      </c>
      <c r="U5" s="36"/>
      <c r="V5" s="36"/>
      <c r="W5" s="36">
        <v>17.715</v>
      </c>
      <c r="X5" s="36">
        <f t="shared" si="0"/>
        <v>20.76</v>
      </c>
      <c r="Y5" s="35"/>
      <c r="Z5" s="35"/>
    </row>
    <row r="6" s="2" customFormat="1" ht="18" customHeight="1" spans="1:26">
      <c r="A6" s="16" t="s">
        <v>32</v>
      </c>
      <c r="B6" s="12" t="s">
        <v>33</v>
      </c>
      <c r="C6" s="12" t="s">
        <v>34</v>
      </c>
      <c r="D6" s="12">
        <v>21.76</v>
      </c>
      <c r="E6" s="12">
        <v>17.24</v>
      </c>
      <c r="F6" s="14">
        <v>39</v>
      </c>
      <c r="G6" s="15"/>
      <c r="H6" s="15"/>
      <c r="I6" s="15"/>
      <c r="J6" s="12">
        <f>D6+E6-F6-G6-H6-I6</f>
        <v>0</v>
      </c>
      <c r="K6" s="35"/>
      <c r="L6" s="35"/>
      <c r="M6" s="35"/>
      <c r="N6" s="35"/>
      <c r="O6" s="35">
        <f>K6+L6+M6+N6</f>
        <v>0</v>
      </c>
      <c r="Q6" s="32" t="s">
        <v>35</v>
      </c>
      <c r="R6" s="39">
        <v>1.49</v>
      </c>
      <c r="S6" s="36"/>
      <c r="T6" s="36"/>
      <c r="U6" s="36"/>
      <c r="V6" s="38"/>
      <c r="W6" s="38"/>
      <c r="X6" s="36">
        <f t="shared" si="0"/>
        <v>1.49</v>
      </c>
      <c r="Y6" s="35"/>
      <c r="Z6" s="35"/>
    </row>
    <row r="7" s="2" customFormat="1" ht="18" customHeight="1" spans="1:26">
      <c r="A7" s="17" t="s">
        <v>36</v>
      </c>
      <c r="B7" s="12" t="s">
        <v>37</v>
      </c>
      <c r="C7" s="12" t="s">
        <v>30</v>
      </c>
      <c r="D7" s="12">
        <v>106.9</v>
      </c>
      <c r="E7" s="12">
        <v>18.523</v>
      </c>
      <c r="F7" s="14">
        <f>0.023</f>
        <v>0.023</v>
      </c>
      <c r="G7" s="15">
        <f>0.5</f>
        <v>0.5</v>
      </c>
      <c r="H7" s="15"/>
      <c r="I7" s="15"/>
      <c r="J7" s="12">
        <f>D7+E7-F7-G7-H7-I7</f>
        <v>124.9</v>
      </c>
      <c r="K7" s="35"/>
      <c r="L7" s="35">
        <v>124.9</v>
      </c>
      <c r="M7" s="35"/>
      <c r="N7" s="35"/>
      <c r="O7" s="35">
        <f>K7+L7+M7+N7</f>
        <v>124.9</v>
      </c>
      <c r="Q7" s="32" t="s">
        <v>38</v>
      </c>
      <c r="R7" s="36">
        <v>0</v>
      </c>
      <c r="S7" s="36"/>
      <c r="T7" s="36"/>
      <c r="U7" s="36"/>
      <c r="V7" s="36"/>
      <c r="W7" s="36"/>
      <c r="X7" s="36">
        <f t="shared" si="0"/>
        <v>0</v>
      </c>
      <c r="Y7" s="35" t="s">
        <v>39</v>
      </c>
      <c r="Z7" s="35"/>
    </row>
    <row r="8" s="2" customFormat="1" ht="18" customHeight="1" spans="1:26">
      <c r="A8" s="17" t="s">
        <v>40</v>
      </c>
      <c r="B8" s="12" t="s">
        <v>37</v>
      </c>
      <c r="C8" s="12" t="s">
        <v>34</v>
      </c>
      <c r="D8" s="12">
        <v>0</v>
      </c>
      <c r="E8" s="12">
        <f>1</f>
        <v>1</v>
      </c>
      <c r="F8" s="14">
        <f>1</f>
        <v>1</v>
      </c>
      <c r="G8" s="15"/>
      <c r="H8" s="15"/>
      <c r="I8" s="15"/>
      <c r="J8" s="12">
        <f>D8+E8-F8-G8-H8-I8</f>
        <v>0</v>
      </c>
      <c r="K8" s="35"/>
      <c r="L8" s="35"/>
      <c r="M8" s="35"/>
      <c r="N8" s="35"/>
      <c r="O8" s="35">
        <f>K8+L8+M8+N8</f>
        <v>0</v>
      </c>
      <c r="Q8" s="13" t="s">
        <v>41</v>
      </c>
      <c r="R8" s="40">
        <v>0</v>
      </c>
      <c r="S8" s="41">
        <v>11.6</v>
      </c>
      <c r="T8" s="41"/>
      <c r="U8" s="41">
        <v>11.6</v>
      </c>
      <c r="V8" s="41"/>
      <c r="W8" s="41"/>
      <c r="X8" s="36">
        <f t="shared" si="0"/>
        <v>0</v>
      </c>
      <c r="Y8" s="35" t="s">
        <v>42</v>
      </c>
      <c r="Z8" s="35" t="s">
        <v>10</v>
      </c>
    </row>
    <row r="9" s="2" customFormat="1" ht="18" customHeight="1" spans="1:26">
      <c r="A9" s="18" t="s">
        <v>43</v>
      </c>
      <c r="B9" s="12" t="s">
        <v>44</v>
      </c>
      <c r="C9" s="12" t="s">
        <v>34</v>
      </c>
      <c r="D9" s="12">
        <v>0.14</v>
      </c>
      <c r="E9" s="12"/>
      <c r="F9" s="14">
        <f>0.14</f>
        <v>0.14</v>
      </c>
      <c r="G9" s="15"/>
      <c r="H9" s="15"/>
      <c r="I9" s="15"/>
      <c r="J9" s="12">
        <f>D9+E9-F9-G9-H9-I9</f>
        <v>0</v>
      </c>
      <c r="K9" s="35"/>
      <c r="L9" s="35"/>
      <c r="M9" s="35"/>
      <c r="N9" s="35"/>
      <c r="O9" s="35">
        <f>K9+L9+M9+N9</f>
        <v>0</v>
      </c>
      <c r="Q9" s="13" t="s">
        <v>45</v>
      </c>
      <c r="R9" s="12">
        <v>0</v>
      </c>
      <c r="S9" s="41">
        <v>1.85</v>
      </c>
      <c r="T9" s="41"/>
      <c r="U9" s="41">
        <v>1.85</v>
      </c>
      <c r="V9" s="41"/>
      <c r="W9" s="35"/>
      <c r="X9" s="36">
        <f t="shared" si="0"/>
        <v>0</v>
      </c>
      <c r="Y9" s="35" t="s">
        <v>46</v>
      </c>
      <c r="Z9" s="35" t="s">
        <v>10</v>
      </c>
    </row>
    <row r="10" s="2" customFormat="1" ht="18" customHeight="1" spans="1:26">
      <c r="A10" s="13" t="s">
        <v>47</v>
      </c>
      <c r="B10" s="12" t="s">
        <v>48</v>
      </c>
      <c r="C10" s="12" t="s">
        <v>27</v>
      </c>
      <c r="D10" s="12">
        <v>3.78</v>
      </c>
      <c r="E10" s="12"/>
      <c r="F10" s="14"/>
      <c r="G10" s="15"/>
      <c r="H10" s="15"/>
      <c r="I10" s="15"/>
      <c r="J10" s="12">
        <f>D10+E10-F10-G10-H10-I10</f>
        <v>3.78</v>
      </c>
      <c r="K10" s="35">
        <v>3.78</v>
      </c>
      <c r="L10" s="35"/>
      <c r="M10" s="35"/>
      <c r="N10" s="35"/>
      <c r="O10" s="35">
        <f>K10+L10+M10+N10</f>
        <v>3.78</v>
      </c>
      <c r="Q10" s="13" t="s">
        <v>49</v>
      </c>
      <c r="R10" s="40">
        <v>0</v>
      </c>
      <c r="S10" s="41">
        <v>6.45</v>
      </c>
      <c r="T10" s="41"/>
      <c r="U10" s="41">
        <v>6.45</v>
      </c>
      <c r="V10" s="41"/>
      <c r="W10" s="35"/>
      <c r="X10" s="36">
        <f t="shared" si="0"/>
        <v>0</v>
      </c>
      <c r="Y10" s="35" t="s">
        <v>50</v>
      </c>
      <c r="Z10" s="35" t="s">
        <v>10</v>
      </c>
    </row>
    <row r="11" s="2" customFormat="1" ht="18" customHeight="1" spans="1:26">
      <c r="A11" s="13" t="s">
        <v>29</v>
      </c>
      <c r="B11" s="12" t="s">
        <v>51</v>
      </c>
      <c r="C11" s="12" t="s">
        <v>30</v>
      </c>
      <c r="D11" s="12">
        <v>0.86</v>
      </c>
      <c r="E11" s="12"/>
      <c r="F11" s="14"/>
      <c r="G11" s="15"/>
      <c r="H11" s="15"/>
      <c r="I11" s="15"/>
      <c r="J11" s="12">
        <f>D11+E11-F11-G11-H11-I11</f>
        <v>0.86</v>
      </c>
      <c r="K11" s="35"/>
      <c r="L11" s="35">
        <v>0.86</v>
      </c>
      <c r="M11" s="35"/>
      <c r="N11" s="35"/>
      <c r="O11" s="35">
        <f>K11+L11+M11+N11</f>
        <v>0.86</v>
      </c>
      <c r="Q11" s="13" t="s">
        <v>52</v>
      </c>
      <c r="R11" s="12">
        <v>0</v>
      </c>
      <c r="S11" s="41">
        <v>6.3</v>
      </c>
      <c r="T11" s="41"/>
      <c r="U11" s="41">
        <v>6.3</v>
      </c>
      <c r="V11" s="41"/>
      <c r="W11" s="35"/>
      <c r="X11" s="36">
        <f t="shared" si="0"/>
        <v>0</v>
      </c>
      <c r="Y11" s="35" t="s">
        <v>53</v>
      </c>
      <c r="Z11" s="35" t="s">
        <v>10</v>
      </c>
    </row>
    <row r="12" s="2" customFormat="1" ht="18" customHeight="1" spans="1:26">
      <c r="A12" s="17" t="s">
        <v>54</v>
      </c>
      <c r="B12" s="12" t="s">
        <v>55</v>
      </c>
      <c r="C12" s="12" t="s">
        <v>30</v>
      </c>
      <c r="D12" s="12">
        <v>123.626</v>
      </c>
      <c r="E12" s="12">
        <f>0.03</f>
        <v>0.03</v>
      </c>
      <c r="F12" s="14">
        <f>9.568</f>
        <v>9.568</v>
      </c>
      <c r="G12" s="15">
        <f>3.934</f>
        <v>3.934</v>
      </c>
      <c r="H12" s="15"/>
      <c r="I12" s="15"/>
      <c r="J12" s="12">
        <f>D12+E12-F12-G12-H12-I12</f>
        <v>110.154</v>
      </c>
      <c r="K12" s="35">
        <v>12.244</v>
      </c>
      <c r="L12" s="35">
        <v>97.91</v>
      </c>
      <c r="M12" s="35"/>
      <c r="N12" s="35"/>
      <c r="O12" s="35">
        <f>K12+L12+M12+N12</f>
        <v>110.154</v>
      </c>
      <c r="Q12" s="13" t="s">
        <v>56</v>
      </c>
      <c r="R12" s="40">
        <v>0</v>
      </c>
      <c r="S12" s="12"/>
      <c r="T12" s="12"/>
      <c r="U12" s="12"/>
      <c r="V12" s="12"/>
      <c r="W12" s="35"/>
      <c r="X12" s="36">
        <f t="shared" si="0"/>
        <v>0</v>
      </c>
      <c r="Y12" s="35" t="s">
        <v>53</v>
      </c>
      <c r="Z12" s="35"/>
    </row>
    <row r="13" s="2" customFormat="1" ht="18" customHeight="1" spans="1:26">
      <c r="A13" s="13" t="s">
        <v>29</v>
      </c>
      <c r="B13" s="19" t="s">
        <v>57</v>
      </c>
      <c r="C13" s="12" t="s">
        <v>30</v>
      </c>
      <c r="D13" s="12">
        <v>16.21</v>
      </c>
      <c r="E13" s="12">
        <f>1</f>
        <v>1</v>
      </c>
      <c r="F13" s="14">
        <f>8</f>
        <v>8</v>
      </c>
      <c r="G13" s="15"/>
      <c r="H13" s="15"/>
      <c r="I13" s="15"/>
      <c r="J13" s="12">
        <f>D13+E13-F13-G13-H13-I13</f>
        <v>9.21</v>
      </c>
      <c r="K13" s="35">
        <v>1</v>
      </c>
      <c r="L13" s="35">
        <f>8.21+10.46-10.46</f>
        <v>8.21</v>
      </c>
      <c r="M13" s="35"/>
      <c r="N13" s="35"/>
      <c r="O13" s="35">
        <f>K13+L13+M13+N13</f>
        <v>9.21</v>
      </c>
      <c r="Q13" s="35" t="s">
        <v>58</v>
      </c>
      <c r="R13" s="41">
        <v>0</v>
      </c>
      <c r="S13" s="41">
        <v>1.08</v>
      </c>
      <c r="T13" s="41"/>
      <c r="U13" s="41">
        <v>1.08</v>
      </c>
      <c r="V13" s="41"/>
      <c r="W13" s="41"/>
      <c r="X13" s="36">
        <f t="shared" si="0"/>
        <v>0</v>
      </c>
      <c r="Y13" s="35" t="s">
        <v>59</v>
      </c>
      <c r="Z13" s="35" t="s">
        <v>10</v>
      </c>
    </row>
    <row r="14" s="2" customFormat="1" ht="18" customHeight="1" spans="1:26">
      <c r="A14" s="16" t="s">
        <v>29</v>
      </c>
      <c r="B14" s="19" t="s">
        <v>60</v>
      </c>
      <c r="C14" s="12" t="s">
        <v>30</v>
      </c>
      <c r="D14" s="12">
        <v>35.85</v>
      </c>
      <c r="E14" s="12"/>
      <c r="F14" s="14"/>
      <c r="G14" s="15"/>
      <c r="H14" s="15"/>
      <c r="I14" s="15"/>
      <c r="J14" s="12">
        <f>D14+E14-F14-G14-H14-I14</f>
        <v>35.85</v>
      </c>
      <c r="K14" s="35">
        <v>35.85</v>
      </c>
      <c r="L14" s="35"/>
      <c r="M14" s="35"/>
      <c r="N14" s="35"/>
      <c r="O14" s="35">
        <f>K14+L14+M14+N14</f>
        <v>35.85</v>
      </c>
      <c r="Q14" s="35" t="s">
        <v>61</v>
      </c>
      <c r="R14" s="41">
        <v>0</v>
      </c>
      <c r="S14" s="41"/>
      <c r="T14" s="41"/>
      <c r="U14" s="41"/>
      <c r="V14" s="41"/>
      <c r="W14" s="41"/>
      <c r="X14" s="36">
        <f t="shared" si="0"/>
        <v>0</v>
      </c>
      <c r="Y14" s="35" t="s">
        <v>62</v>
      </c>
      <c r="Z14" s="35"/>
    </row>
    <row r="15" s="2" customFormat="1" ht="18" customHeight="1" spans="1:15">
      <c r="A15" s="16" t="s">
        <v>63</v>
      </c>
      <c r="B15" s="19" t="s">
        <v>64</v>
      </c>
      <c r="C15" s="12" t="s">
        <v>30</v>
      </c>
      <c r="D15" s="12">
        <v>6.5</v>
      </c>
      <c r="E15" s="12"/>
      <c r="F15" s="14"/>
      <c r="G15" s="15"/>
      <c r="H15" s="15"/>
      <c r="I15" s="15"/>
      <c r="J15" s="12">
        <f>D15+E15-F15-G15-H15-I15</f>
        <v>6.5</v>
      </c>
      <c r="K15" s="35"/>
      <c r="L15" s="35">
        <v>6.5</v>
      </c>
      <c r="M15" s="35"/>
      <c r="N15" s="35"/>
      <c r="O15" s="35">
        <f>K15+L15+M15+N15</f>
        <v>6.5</v>
      </c>
    </row>
    <row r="16" s="2" customFormat="1" ht="18" customHeight="1" spans="1:15">
      <c r="A16" s="16" t="s">
        <v>65</v>
      </c>
      <c r="B16" s="19" t="s">
        <v>66</v>
      </c>
      <c r="C16" s="20" t="s">
        <v>30</v>
      </c>
      <c r="D16" s="12">
        <v>23</v>
      </c>
      <c r="E16" s="12"/>
      <c r="F16" s="14">
        <f>23</f>
        <v>23</v>
      </c>
      <c r="G16" s="15"/>
      <c r="H16" s="15"/>
      <c r="I16" s="15"/>
      <c r="J16" s="12">
        <f>D16+E16-F16-G16-H16-I16</f>
        <v>0</v>
      </c>
      <c r="K16" s="35"/>
      <c r="L16" s="35"/>
      <c r="M16" s="35"/>
      <c r="N16" s="35"/>
      <c r="O16" s="35">
        <f>K16+L16+M16+N16</f>
        <v>0</v>
      </c>
    </row>
    <row r="17" s="2" customFormat="1" ht="18" customHeight="1" spans="1:15">
      <c r="A17" s="16" t="s">
        <v>65</v>
      </c>
      <c r="B17" s="19" t="s">
        <v>66</v>
      </c>
      <c r="C17" s="20" t="s">
        <v>27</v>
      </c>
      <c r="D17" s="12">
        <v>42.52</v>
      </c>
      <c r="E17" s="12"/>
      <c r="F17" s="14"/>
      <c r="G17" s="15"/>
      <c r="H17" s="15"/>
      <c r="I17" s="15"/>
      <c r="J17" s="12">
        <f>D17+E17-F17-G17-H17-I17</f>
        <v>42.52</v>
      </c>
      <c r="K17" s="35">
        <v>42.52</v>
      </c>
      <c r="L17" s="35"/>
      <c r="M17" s="35"/>
      <c r="N17" s="35"/>
      <c r="O17" s="35">
        <f>K17+L17+M17+N17</f>
        <v>42.52</v>
      </c>
    </row>
    <row r="18" s="2" customFormat="1" ht="18" customHeight="1" spans="1:15">
      <c r="A18" s="13" t="s">
        <v>67</v>
      </c>
      <c r="B18" s="47" t="s">
        <v>68</v>
      </c>
      <c r="C18" s="7" t="s">
        <v>30</v>
      </c>
      <c r="D18" s="12">
        <v>1543.3</v>
      </c>
      <c r="E18" s="12">
        <f>61.6</f>
        <v>61.6</v>
      </c>
      <c r="F18" s="14"/>
      <c r="G18" s="15"/>
      <c r="H18" s="15"/>
      <c r="I18" s="15"/>
      <c r="J18" s="12">
        <f>D18+E18-F18-G18-H18-I18</f>
        <v>1604.9</v>
      </c>
      <c r="K18" s="35"/>
      <c r="L18" s="35"/>
      <c r="M18" s="35">
        <f>1981.1+26.4-402.6</f>
        <v>1604.9</v>
      </c>
      <c r="N18" s="35"/>
      <c r="O18" s="35">
        <f>K18+L18+M18+N18</f>
        <v>1604.9</v>
      </c>
    </row>
    <row r="19" s="2" customFormat="1" ht="18" customHeight="1" spans="1:15">
      <c r="A19" s="13" t="s">
        <v>69</v>
      </c>
      <c r="B19" s="47" t="s">
        <v>68</v>
      </c>
      <c r="C19" s="17" t="s">
        <v>27</v>
      </c>
      <c r="D19" s="12">
        <v>956.141</v>
      </c>
      <c r="E19" s="12">
        <f>81.312</f>
        <v>81.312</v>
      </c>
      <c r="F19" s="14"/>
      <c r="G19" s="15"/>
      <c r="H19" s="15"/>
      <c r="I19" s="15">
        <f>496.38-94.26</f>
        <v>402.12</v>
      </c>
      <c r="J19" s="12">
        <f>D19+E19-F19-G19-H19-I19</f>
        <v>635.333</v>
      </c>
      <c r="K19" s="35"/>
      <c r="L19" s="35"/>
      <c r="M19" s="35">
        <f>427.266</f>
        <v>427.266</v>
      </c>
      <c r="N19" s="35">
        <f>276.037-67.97</f>
        <v>208.067</v>
      </c>
      <c r="O19" s="35">
        <f>K19+L19+M19+N19</f>
        <v>635.333</v>
      </c>
    </row>
    <row r="20" s="2" customFormat="1" ht="18" customHeight="1" spans="1:15">
      <c r="A20" s="17" t="s">
        <v>70</v>
      </c>
      <c r="B20" s="12" t="s">
        <v>71</v>
      </c>
      <c r="C20" s="12" t="s">
        <v>30</v>
      </c>
      <c r="D20" s="12">
        <v>30.98</v>
      </c>
      <c r="E20" s="12"/>
      <c r="F20" s="14">
        <v>6.54</v>
      </c>
      <c r="G20" s="15"/>
      <c r="H20" s="15"/>
      <c r="I20" s="15"/>
      <c r="J20" s="12">
        <f>D20+E20-F20-G20-H20-I20</f>
        <v>24.44</v>
      </c>
      <c r="K20" s="35"/>
      <c r="L20" s="35"/>
      <c r="M20" s="35">
        <v>24.44</v>
      </c>
      <c r="N20" s="35"/>
      <c r="O20" s="35">
        <f>K20+L20+M20+N20</f>
        <v>24.44</v>
      </c>
    </row>
    <row r="21" s="2" customFormat="1" ht="18" customHeight="1" spans="1:15">
      <c r="A21" s="13" t="s">
        <v>72</v>
      </c>
      <c r="B21" s="12" t="s">
        <v>73</v>
      </c>
      <c r="C21" s="12" t="s">
        <v>30</v>
      </c>
      <c r="D21" s="12">
        <v>3.226</v>
      </c>
      <c r="E21" s="12"/>
      <c r="F21" s="14"/>
      <c r="G21" s="15"/>
      <c r="H21" s="15"/>
      <c r="I21" s="15"/>
      <c r="J21" s="12">
        <f>D21+E21-F21-G21-H21-I21</f>
        <v>3.226</v>
      </c>
      <c r="K21" s="35"/>
      <c r="L21" s="35"/>
      <c r="M21" s="35">
        <v>3.226</v>
      </c>
      <c r="N21" s="35"/>
      <c r="O21" s="35">
        <f>K21+L21+M21+N21</f>
        <v>3.226</v>
      </c>
    </row>
    <row r="22" s="2" customFormat="1" ht="18" customHeight="1" spans="1:15">
      <c r="A22" s="13" t="s">
        <v>74</v>
      </c>
      <c r="B22" s="12" t="s">
        <v>75</v>
      </c>
      <c r="C22" s="12" t="s">
        <v>27</v>
      </c>
      <c r="D22" s="12">
        <v>4.09999999999999</v>
      </c>
      <c r="E22" s="12"/>
      <c r="F22" s="14"/>
      <c r="G22" s="15"/>
      <c r="H22" s="15"/>
      <c r="I22" s="15"/>
      <c r="J22" s="12">
        <f>D22+E22-F22-G22-H22-I22</f>
        <v>4.09999999999999</v>
      </c>
      <c r="K22" s="35"/>
      <c r="L22" s="35">
        <v>4.1</v>
      </c>
      <c r="M22" s="35"/>
      <c r="N22" s="35"/>
      <c r="O22" s="35">
        <f>K22+L22+M22+N22</f>
        <v>4.1</v>
      </c>
    </row>
    <row r="23" s="2" customFormat="1" ht="18" customHeight="1" spans="1:15">
      <c r="A23" s="21" t="s">
        <v>76</v>
      </c>
      <c r="B23" s="12" t="s">
        <v>75</v>
      </c>
      <c r="C23" s="12" t="s">
        <v>30</v>
      </c>
      <c r="D23" s="7">
        <v>184.42</v>
      </c>
      <c r="E23" s="7"/>
      <c r="F23" s="14"/>
      <c r="G23" s="15"/>
      <c r="H23" s="15"/>
      <c r="I23" s="15"/>
      <c r="J23" s="12">
        <f>D23+E23-F23-G23-H23-I23</f>
        <v>184.42</v>
      </c>
      <c r="K23" s="35"/>
      <c r="L23" s="35"/>
      <c r="M23" s="35">
        <v>184.42</v>
      </c>
      <c r="N23" s="35"/>
      <c r="O23" s="35">
        <f>K23+L23+M23+N23</f>
        <v>184.42</v>
      </c>
    </row>
    <row r="24" s="2" customFormat="1" ht="18" customHeight="1" spans="1:15">
      <c r="A24" s="22" t="s">
        <v>77</v>
      </c>
      <c r="B24" s="12" t="s">
        <v>75</v>
      </c>
      <c r="C24" s="12" t="s">
        <v>30</v>
      </c>
      <c r="D24" s="12">
        <v>512</v>
      </c>
      <c r="E24" s="12">
        <v>80</v>
      </c>
      <c r="F24" s="14"/>
      <c r="G24" s="15"/>
      <c r="H24" s="15"/>
      <c r="I24" s="15"/>
      <c r="J24" s="12">
        <f>D24+E24-F24-G24-H24-I24</f>
        <v>592</v>
      </c>
      <c r="K24" s="35"/>
      <c r="L24" s="35"/>
      <c r="M24" s="35">
        <f>784-192</f>
        <v>592</v>
      </c>
      <c r="N24" s="35"/>
      <c r="O24" s="35">
        <f>K24+L24+M24+N24</f>
        <v>592</v>
      </c>
    </row>
    <row r="25" s="2" customFormat="1" ht="18" customHeight="1" spans="1:15">
      <c r="A25" s="23" t="s">
        <v>78</v>
      </c>
      <c r="B25" s="12" t="s">
        <v>79</v>
      </c>
      <c r="C25" s="12" t="s">
        <v>30</v>
      </c>
      <c r="D25" s="12">
        <v>1</v>
      </c>
      <c r="E25" s="12"/>
      <c r="F25" s="14"/>
      <c r="G25" s="15"/>
      <c r="H25" s="15"/>
      <c r="I25" s="15"/>
      <c r="J25" s="12">
        <f>D25+E25-F25-G25-H25-I25</f>
        <v>1</v>
      </c>
      <c r="K25" s="35"/>
      <c r="L25" s="35"/>
      <c r="M25" s="35">
        <v>1</v>
      </c>
      <c r="N25" s="35"/>
      <c r="O25" s="35">
        <f>K25+L25+M25+N25</f>
        <v>1</v>
      </c>
    </row>
    <row r="26" s="2" customFormat="1" ht="18" customHeight="1" spans="1:15">
      <c r="A26" s="17" t="s">
        <v>80</v>
      </c>
      <c r="B26" s="19" t="s">
        <v>81</v>
      </c>
      <c r="C26" s="12" t="s">
        <v>30</v>
      </c>
      <c r="D26" s="12">
        <v>40.6089</v>
      </c>
      <c r="E26" s="12">
        <f>0.92</f>
        <v>0.92</v>
      </c>
      <c r="F26" s="14">
        <f>0.2</f>
        <v>0.2</v>
      </c>
      <c r="G26" s="15"/>
      <c r="H26" s="15"/>
      <c r="I26" s="15"/>
      <c r="J26" s="12">
        <f>D26+E26-F26-G26-H26-I26</f>
        <v>41.3289</v>
      </c>
      <c r="K26" s="35"/>
      <c r="L26" s="35"/>
      <c r="M26" s="35">
        <v>41.3289</v>
      </c>
      <c r="N26" s="35"/>
      <c r="O26" s="35">
        <f>K26+L26+M26+N26</f>
        <v>41.3289</v>
      </c>
    </row>
    <row r="27" s="2" customFormat="1" ht="18" customHeight="1" spans="1:15">
      <c r="A27" s="13" t="s">
        <v>80</v>
      </c>
      <c r="B27" s="24" t="s">
        <v>82</v>
      </c>
      <c r="C27" s="12" t="s">
        <v>30</v>
      </c>
      <c r="D27" s="12">
        <v>30.924</v>
      </c>
      <c r="E27" s="12">
        <f>2.801</f>
        <v>2.801</v>
      </c>
      <c r="F27" s="14"/>
      <c r="G27" s="15">
        <f>11.48</f>
        <v>11.48</v>
      </c>
      <c r="H27" s="15"/>
      <c r="I27" s="15"/>
      <c r="J27" s="12">
        <f>D27+E27-F27-G27-H27-I27</f>
        <v>22.245</v>
      </c>
      <c r="K27" s="35"/>
      <c r="L27" s="35"/>
      <c r="M27" s="35">
        <v>22.245</v>
      </c>
      <c r="N27" s="35"/>
      <c r="O27" s="35">
        <f>K27+L27+M27+N27</f>
        <v>22.245</v>
      </c>
    </row>
    <row r="28" s="2" customFormat="1" ht="18" customHeight="1" spans="1:15">
      <c r="A28" s="16" t="s">
        <v>83</v>
      </c>
      <c r="B28" s="24" t="s">
        <v>82</v>
      </c>
      <c r="C28" s="12" t="s">
        <v>27</v>
      </c>
      <c r="D28" s="12">
        <v>0</v>
      </c>
      <c r="E28" s="12"/>
      <c r="F28" s="14"/>
      <c r="G28" s="15"/>
      <c r="H28" s="15"/>
      <c r="I28" s="15"/>
      <c r="J28" s="12">
        <f>D28+E28-F28-G28-H28-I28</f>
        <v>0</v>
      </c>
      <c r="K28" s="35"/>
      <c r="L28" s="35"/>
      <c r="M28" s="35"/>
      <c r="N28" s="35"/>
      <c r="O28" s="35">
        <f>K28+L28+M28+N28</f>
        <v>0</v>
      </c>
    </row>
    <row r="29" s="2" customFormat="1" ht="18" customHeight="1" spans="1:15">
      <c r="A29" s="13" t="s">
        <v>84</v>
      </c>
      <c r="B29" s="19" t="s">
        <v>85</v>
      </c>
      <c r="C29" s="12" t="s">
        <v>30</v>
      </c>
      <c r="D29" s="12">
        <v>33.0808</v>
      </c>
      <c r="E29" s="12">
        <f>0.1</f>
        <v>0.1</v>
      </c>
      <c r="F29" s="14"/>
      <c r="G29" s="15">
        <f>3.3</f>
        <v>3.3</v>
      </c>
      <c r="H29" s="15"/>
      <c r="I29" s="15"/>
      <c r="J29" s="12">
        <f>D29+E29-F29-G29-H29-I29</f>
        <v>29.8808</v>
      </c>
      <c r="K29" s="35"/>
      <c r="L29" s="35"/>
      <c r="M29" s="35">
        <v>29.8808</v>
      </c>
      <c r="N29" s="35"/>
      <c r="O29" s="35">
        <f>K29+L29+M29+N29</f>
        <v>29.8808</v>
      </c>
    </row>
    <row r="30" s="2" customFormat="1" ht="18" customHeight="1" spans="1:15">
      <c r="A30" s="13" t="s">
        <v>86</v>
      </c>
      <c r="B30" s="19" t="s">
        <v>87</v>
      </c>
      <c r="C30" s="12" t="s">
        <v>30</v>
      </c>
      <c r="D30" s="12">
        <v>1.02</v>
      </c>
      <c r="E30" s="12">
        <f>1.58</f>
        <v>1.58</v>
      </c>
      <c r="F30" s="14"/>
      <c r="G30" s="15"/>
      <c r="H30" s="15"/>
      <c r="I30" s="15"/>
      <c r="J30" s="12">
        <f>D30+E30-F30-G30-H30-I30</f>
        <v>2.6</v>
      </c>
      <c r="K30" s="35"/>
      <c r="L30" s="35"/>
      <c r="M30" s="35">
        <v>2.6</v>
      </c>
      <c r="N30" s="35"/>
      <c r="O30" s="35">
        <f>K30+L30+M30+N30</f>
        <v>2.6</v>
      </c>
    </row>
    <row r="31" s="2" customFormat="1" ht="18" customHeight="1" spans="1:15">
      <c r="A31" s="25" t="s">
        <v>88</v>
      </c>
      <c r="B31" s="19" t="s">
        <v>89</v>
      </c>
      <c r="C31" s="12" t="s">
        <v>30</v>
      </c>
      <c r="D31" s="12">
        <v>0.7</v>
      </c>
      <c r="E31" s="12">
        <f>34.14</f>
        <v>34.14</v>
      </c>
      <c r="F31" s="14">
        <v>21.82</v>
      </c>
      <c r="G31" s="15">
        <v>12.32</v>
      </c>
      <c r="H31" s="15"/>
      <c r="I31" s="15"/>
      <c r="J31" s="12">
        <f>D31+E31-F31-G31-H31-I31</f>
        <v>0.700000000000003</v>
      </c>
      <c r="K31" s="35"/>
      <c r="L31" s="35"/>
      <c r="M31" s="35">
        <v>0.7</v>
      </c>
      <c r="N31" s="35"/>
      <c r="O31" s="35">
        <f>K31+L31+M31+N31</f>
        <v>0.7</v>
      </c>
    </row>
    <row r="32" s="2" customFormat="1" ht="18" customHeight="1" spans="1:15">
      <c r="A32" s="13" t="s">
        <v>80</v>
      </c>
      <c r="B32" s="19" t="s">
        <v>90</v>
      </c>
      <c r="C32" s="12" t="s">
        <v>30</v>
      </c>
      <c r="D32" s="12">
        <v>226.7149</v>
      </c>
      <c r="E32" s="12">
        <f>0.828</f>
        <v>0.828</v>
      </c>
      <c r="F32" s="14"/>
      <c r="G32" s="15">
        <v>4.51</v>
      </c>
      <c r="H32" s="15"/>
      <c r="I32" s="15"/>
      <c r="J32" s="12">
        <f>D32+E32-F32-G32-H32-I32</f>
        <v>223.0329</v>
      </c>
      <c r="K32" s="35"/>
      <c r="L32" s="35"/>
      <c r="M32" s="35">
        <f>212.4329+10.6</f>
        <v>223.0329</v>
      </c>
      <c r="N32" s="35"/>
      <c r="O32" s="35">
        <f>K32+L32+M32+N32</f>
        <v>223.0329</v>
      </c>
    </row>
    <row r="33" s="2" customFormat="1" ht="18" customHeight="1" spans="1:15">
      <c r="A33" s="13" t="s">
        <v>91</v>
      </c>
      <c r="B33" s="19" t="s">
        <v>90</v>
      </c>
      <c r="C33" s="12" t="s">
        <v>34</v>
      </c>
      <c r="D33" s="12">
        <v>11.062</v>
      </c>
      <c r="E33" s="12">
        <v>1.0565</v>
      </c>
      <c r="F33" s="14"/>
      <c r="G33" s="15"/>
      <c r="H33" s="15">
        <v>1.1585</v>
      </c>
      <c r="I33" s="15"/>
      <c r="J33" s="12">
        <f>D33+E33-F33-G33-H33-I33</f>
        <v>10.96</v>
      </c>
      <c r="K33" s="35"/>
      <c r="L33" s="35">
        <v>10.96</v>
      </c>
      <c r="M33" s="35"/>
      <c r="N33" s="35"/>
      <c r="O33" s="35">
        <f>K33+L33+M33+N33</f>
        <v>10.96</v>
      </c>
    </row>
    <row r="34" s="2" customFormat="1" ht="18" customHeight="1" spans="1:15">
      <c r="A34" s="13" t="s">
        <v>92</v>
      </c>
      <c r="B34" s="19" t="s">
        <v>90</v>
      </c>
      <c r="C34" s="12" t="s">
        <v>27</v>
      </c>
      <c r="D34" s="12">
        <v>15.14</v>
      </c>
      <c r="E34" s="12"/>
      <c r="F34" s="14"/>
      <c r="G34" s="15"/>
      <c r="H34" s="15"/>
      <c r="I34" s="15"/>
      <c r="J34" s="12">
        <f>D34+E34-F34-G34-H34-I34</f>
        <v>15.14</v>
      </c>
      <c r="K34" s="35">
        <v>2.32</v>
      </c>
      <c r="L34" s="35">
        <v>12.82</v>
      </c>
      <c r="M34" s="35"/>
      <c r="N34" s="35"/>
      <c r="O34" s="35">
        <f>K34+L34+M34+N34</f>
        <v>15.14</v>
      </c>
    </row>
    <row r="35" s="2" customFormat="1" ht="18" customHeight="1" spans="1:15">
      <c r="A35" s="26" t="s">
        <v>93</v>
      </c>
      <c r="B35" s="12" t="s">
        <v>94</v>
      </c>
      <c r="C35" s="12" t="s">
        <v>30</v>
      </c>
      <c r="D35" s="12">
        <v>18.15</v>
      </c>
      <c r="E35" s="12">
        <v>7</v>
      </c>
      <c r="F35" s="14">
        <v>7</v>
      </c>
      <c r="G35" s="15"/>
      <c r="H35" s="15"/>
      <c r="I35" s="15"/>
      <c r="J35" s="12">
        <f>D35+E35-F35-G35-H35-I35</f>
        <v>18.15</v>
      </c>
      <c r="K35" s="35"/>
      <c r="L35" s="35">
        <v>17.75</v>
      </c>
      <c r="M35" s="35">
        <v>0.4</v>
      </c>
      <c r="N35" s="35"/>
      <c r="O35" s="35">
        <f>K35+L35+M35+N35</f>
        <v>18.15</v>
      </c>
    </row>
    <row r="36" s="2" customFormat="1" ht="18" customHeight="1" spans="1:15">
      <c r="A36" s="13" t="s">
        <v>95</v>
      </c>
      <c r="B36" s="27" t="s">
        <v>96</v>
      </c>
      <c r="C36" s="12" t="s">
        <v>30</v>
      </c>
      <c r="D36" s="12">
        <v>44.151</v>
      </c>
      <c r="E36" s="12">
        <v>41.18</v>
      </c>
      <c r="F36" s="14"/>
      <c r="G36" s="15"/>
      <c r="H36" s="15"/>
      <c r="I36" s="15"/>
      <c r="J36" s="12">
        <f>D36+E36-F36-G36-H36-I36</f>
        <v>85.331</v>
      </c>
      <c r="K36" s="35">
        <v>21.1</v>
      </c>
      <c r="L36" s="35">
        <v>64.231</v>
      </c>
      <c r="M36" s="35"/>
      <c r="N36" s="35"/>
      <c r="O36" s="35">
        <f>K36+L36+M36+N36</f>
        <v>85.331</v>
      </c>
    </row>
    <row r="37" s="2" customFormat="1" ht="18" customHeight="1" spans="1:15">
      <c r="A37" s="13" t="s">
        <v>97</v>
      </c>
      <c r="B37" s="19" t="s">
        <v>98</v>
      </c>
      <c r="C37" s="12" t="s">
        <v>34</v>
      </c>
      <c r="D37" s="12">
        <v>18.461</v>
      </c>
      <c r="E37" s="12">
        <v>9.26</v>
      </c>
      <c r="F37" s="14"/>
      <c r="G37" s="15"/>
      <c r="H37" s="15"/>
      <c r="I37" s="15"/>
      <c r="J37" s="12">
        <f>D37+E37-F37-G37-H37-I37</f>
        <v>27.721</v>
      </c>
      <c r="K37" s="35">
        <v>14</v>
      </c>
      <c r="L37" s="35">
        <v>13.721</v>
      </c>
      <c r="M37" s="35"/>
      <c r="N37" s="35"/>
      <c r="O37" s="35">
        <f>K37+L37+M37+N37</f>
        <v>27.721</v>
      </c>
    </row>
    <row r="38" s="2" customFormat="1" ht="18" customHeight="1" spans="1:15">
      <c r="A38" s="13" t="s">
        <v>99</v>
      </c>
      <c r="B38" s="19" t="s">
        <v>98</v>
      </c>
      <c r="C38" s="12" t="s">
        <v>30</v>
      </c>
      <c r="D38" s="12">
        <v>53.136</v>
      </c>
      <c r="E38" s="12"/>
      <c r="F38" s="14">
        <v>26.736</v>
      </c>
      <c r="G38" s="15"/>
      <c r="H38" s="15"/>
      <c r="I38" s="15"/>
      <c r="J38" s="12">
        <f>D38+E38-F38-G38-H38-I38</f>
        <v>26.4</v>
      </c>
      <c r="K38" s="35">
        <v>21</v>
      </c>
      <c r="L38" s="35">
        <v>1</v>
      </c>
      <c r="M38" s="35">
        <v>4.4</v>
      </c>
      <c r="N38" s="35"/>
      <c r="O38" s="35">
        <f>K38+L38+M38+N38</f>
        <v>26.4</v>
      </c>
    </row>
    <row r="39" s="2" customFormat="1" ht="18" customHeight="1" spans="1:15">
      <c r="A39" s="13" t="s">
        <v>100</v>
      </c>
      <c r="B39" s="19" t="s">
        <v>98</v>
      </c>
      <c r="C39" s="12" t="s">
        <v>27</v>
      </c>
      <c r="D39" s="12">
        <v>57.28</v>
      </c>
      <c r="E39" s="12">
        <v>39.5</v>
      </c>
      <c r="F39" s="14">
        <v>21.66</v>
      </c>
      <c r="G39" s="15"/>
      <c r="H39" s="15"/>
      <c r="I39" s="15"/>
      <c r="J39" s="12">
        <f>D39+E39-F39-G39-H39-I39</f>
        <v>75.12</v>
      </c>
      <c r="K39" s="35">
        <v>74.92</v>
      </c>
      <c r="L39" s="35">
        <v>0.2</v>
      </c>
      <c r="M39" s="35"/>
      <c r="N39" s="35"/>
      <c r="O39" s="35">
        <f>K39+L39+M39+N39</f>
        <v>75.12</v>
      </c>
    </row>
    <row r="40" s="2" customFormat="1" ht="18" customHeight="1" spans="1:15">
      <c r="A40" s="17" t="s">
        <v>99</v>
      </c>
      <c r="B40" s="19" t="s">
        <v>101</v>
      </c>
      <c r="C40" s="12" t="s">
        <v>30</v>
      </c>
      <c r="D40" s="12">
        <v>54.1</v>
      </c>
      <c r="E40" s="12">
        <v>45.5</v>
      </c>
      <c r="F40" s="14"/>
      <c r="G40" s="15"/>
      <c r="H40" s="15"/>
      <c r="I40" s="15"/>
      <c r="J40" s="12">
        <f>D40+E40-F40-G40-H40-I40</f>
        <v>99.6</v>
      </c>
      <c r="K40" s="35"/>
      <c r="L40" s="35">
        <v>5.8</v>
      </c>
      <c r="M40" s="35">
        <v>93.8</v>
      </c>
      <c r="N40" s="35"/>
      <c r="O40" s="35">
        <f>K40+L40+M40+N40</f>
        <v>99.6</v>
      </c>
    </row>
    <row r="41" s="2" customFormat="1" ht="18" customHeight="1" spans="1:15">
      <c r="A41" s="26" t="s">
        <v>102</v>
      </c>
      <c r="B41" s="19" t="s">
        <v>103</v>
      </c>
      <c r="C41" s="12" t="s">
        <v>30</v>
      </c>
      <c r="D41" s="12">
        <v>0</v>
      </c>
      <c r="E41" s="12">
        <v>21.92</v>
      </c>
      <c r="F41" s="14"/>
      <c r="G41" s="15"/>
      <c r="H41" s="15"/>
      <c r="I41" s="15"/>
      <c r="J41" s="12">
        <f>D41+E41-F41-G41-H41-I41</f>
        <v>21.92</v>
      </c>
      <c r="K41" s="35">
        <v>21.92</v>
      </c>
      <c r="L41" s="35"/>
      <c r="M41" s="35"/>
      <c r="N41" s="35"/>
      <c r="O41" s="35">
        <f>K41+L41+M41+N41</f>
        <v>21.92</v>
      </c>
    </row>
    <row r="42" s="2" customFormat="1" ht="18" customHeight="1" spans="1:15">
      <c r="A42" s="28" t="s">
        <v>104</v>
      </c>
      <c r="B42" s="19" t="s">
        <v>103</v>
      </c>
      <c r="C42" s="12" t="s">
        <v>34</v>
      </c>
      <c r="D42" s="12">
        <v>68.779</v>
      </c>
      <c r="E42" s="12">
        <v>13.74</v>
      </c>
      <c r="F42" s="11">
        <v>41.599</v>
      </c>
      <c r="G42" s="12"/>
      <c r="H42" s="12">
        <v>1.4</v>
      </c>
      <c r="I42" s="12"/>
      <c r="J42" s="12">
        <f>D42+E42-F42-G42-H42-I42</f>
        <v>39.52</v>
      </c>
      <c r="K42" s="35">
        <v>23.34</v>
      </c>
      <c r="L42" s="35">
        <v>16.18</v>
      </c>
      <c r="M42" s="35"/>
      <c r="N42" s="35"/>
      <c r="O42" s="35">
        <f>K42+L42+M42+N42</f>
        <v>39.52</v>
      </c>
    </row>
    <row r="43" s="2" customFormat="1" ht="18" customHeight="1" spans="1:15">
      <c r="A43" s="28" t="s">
        <v>56</v>
      </c>
      <c r="B43" s="19" t="s">
        <v>103</v>
      </c>
      <c r="C43" s="12" t="s">
        <v>27</v>
      </c>
      <c r="D43" s="12">
        <v>0</v>
      </c>
      <c r="E43" s="12">
        <v>1.03</v>
      </c>
      <c r="F43" s="11">
        <v>1.03</v>
      </c>
      <c r="G43" s="12"/>
      <c r="H43" s="12"/>
      <c r="I43" s="12"/>
      <c r="J43" s="12">
        <f>D43+E43-F43-G43-H43-I43</f>
        <v>0</v>
      </c>
      <c r="K43" s="35"/>
      <c r="L43" s="35"/>
      <c r="M43" s="35"/>
      <c r="N43" s="35"/>
      <c r="O43" s="35">
        <f>K43+L43+M43+N43</f>
        <v>0</v>
      </c>
    </row>
    <row r="44" s="2" customFormat="1" ht="18" customHeight="1" spans="1:15">
      <c r="A44" s="17" t="s">
        <v>105</v>
      </c>
      <c r="B44" s="12" t="s">
        <v>106</v>
      </c>
      <c r="C44" s="12" t="s">
        <v>27</v>
      </c>
      <c r="D44" s="19">
        <v>3.06</v>
      </c>
      <c r="E44" s="29">
        <v>0.194</v>
      </c>
      <c r="F44" s="30">
        <v>3.254</v>
      </c>
      <c r="G44" s="15"/>
      <c r="H44" s="15"/>
      <c r="I44" s="15"/>
      <c r="J44" s="12">
        <f>D44+E44-F44-G44-H44-I44</f>
        <v>0</v>
      </c>
      <c r="K44" s="35"/>
      <c r="L44" s="35"/>
      <c r="M44" s="35"/>
      <c r="N44" s="35"/>
      <c r="O44" s="35">
        <f>K44+L44+M44+N44</f>
        <v>0</v>
      </c>
    </row>
    <row r="45" s="2" customFormat="1" ht="18" customHeight="1" spans="1:15">
      <c r="A45" s="18" t="s">
        <v>107</v>
      </c>
      <c r="B45" s="12" t="s">
        <v>106</v>
      </c>
      <c r="C45" s="12" t="s">
        <v>34</v>
      </c>
      <c r="D45" s="19">
        <v>4</v>
      </c>
      <c r="E45" s="12"/>
      <c r="F45" s="14">
        <v>4</v>
      </c>
      <c r="G45" s="15"/>
      <c r="H45" s="15"/>
      <c r="I45" s="15"/>
      <c r="J45" s="12">
        <f>D45+E45-F45-G45-H45-I45</f>
        <v>0</v>
      </c>
      <c r="K45" s="35"/>
      <c r="L45" s="35"/>
      <c r="M45" s="35"/>
      <c r="N45" s="35"/>
      <c r="O45" s="35">
        <f>K45+L45+M45+N45</f>
        <v>0</v>
      </c>
    </row>
    <row r="46" s="2" customFormat="1" ht="18" customHeight="1" spans="1:15">
      <c r="A46" s="17" t="s">
        <v>108</v>
      </c>
      <c r="B46" s="12" t="s">
        <v>106</v>
      </c>
      <c r="C46" s="12" t="s">
        <v>30</v>
      </c>
      <c r="D46" s="12">
        <v>2.32</v>
      </c>
      <c r="E46" s="12">
        <v>0.8</v>
      </c>
      <c r="F46" s="11"/>
      <c r="G46" s="15"/>
      <c r="H46" s="15"/>
      <c r="I46" s="15"/>
      <c r="J46" s="12">
        <f>D46+E46-F46-G46-H46-I46</f>
        <v>3.12</v>
      </c>
      <c r="K46" s="35">
        <v>3.12</v>
      </c>
      <c r="L46" s="35"/>
      <c r="M46" s="35"/>
      <c r="N46" s="35"/>
      <c r="O46" s="35">
        <f>K46+L46+M46+N46</f>
        <v>3.12</v>
      </c>
    </row>
    <row r="47" s="2" customFormat="1" ht="18" customHeight="1" spans="1:15">
      <c r="A47" s="21" t="s">
        <v>109</v>
      </c>
      <c r="B47" s="12" t="s">
        <v>110</v>
      </c>
      <c r="C47" s="12" t="s">
        <v>27</v>
      </c>
      <c r="D47" s="12">
        <v>0.166</v>
      </c>
      <c r="E47" s="12"/>
      <c r="F47" s="14"/>
      <c r="G47" s="31"/>
      <c r="H47" s="31"/>
      <c r="I47" s="31"/>
      <c r="J47" s="12">
        <f>D47+E47-F47-G47-H47-I47</f>
        <v>0.166</v>
      </c>
      <c r="K47" s="35">
        <v>0.166</v>
      </c>
      <c r="L47" s="35"/>
      <c r="M47" s="35"/>
      <c r="N47" s="35"/>
      <c r="O47" s="35">
        <f>K47+L47+M47+N47</f>
        <v>0.166</v>
      </c>
    </row>
    <row r="48" s="2" customFormat="1" ht="18" customHeight="1" spans="1:15">
      <c r="A48" s="21" t="s">
        <v>109</v>
      </c>
      <c r="B48" s="12" t="s">
        <v>110</v>
      </c>
      <c r="C48" s="12" t="s">
        <v>34</v>
      </c>
      <c r="D48" s="12">
        <v>3.36</v>
      </c>
      <c r="E48" s="12">
        <v>0.46</v>
      </c>
      <c r="F48" s="14">
        <v>3.36</v>
      </c>
      <c r="G48" s="15"/>
      <c r="H48" s="15"/>
      <c r="I48" s="15"/>
      <c r="J48" s="12">
        <f>D48+E48-F48-G48-H48-I48</f>
        <v>0.46</v>
      </c>
      <c r="K48" s="35">
        <v>0.46</v>
      </c>
      <c r="L48" s="35"/>
      <c r="M48" s="35"/>
      <c r="N48" s="35"/>
      <c r="O48" s="35">
        <f>K48+L48+M48+N48</f>
        <v>0.46</v>
      </c>
    </row>
    <row r="49" s="2" customFormat="1" ht="18" customHeight="1" spans="1:15">
      <c r="A49" s="13" t="s">
        <v>111</v>
      </c>
      <c r="B49" s="7" t="s">
        <v>112</v>
      </c>
      <c r="C49" s="12" t="s">
        <v>34</v>
      </c>
      <c r="D49" s="12">
        <v>0</v>
      </c>
      <c r="E49" s="12">
        <v>2.25</v>
      </c>
      <c r="F49" s="14"/>
      <c r="G49" s="15"/>
      <c r="H49" s="15"/>
      <c r="I49" s="15"/>
      <c r="J49" s="12">
        <f>D49+E49-F49-G49-H49-I49</f>
        <v>2.25</v>
      </c>
      <c r="K49" s="35">
        <v>2.25</v>
      </c>
      <c r="L49" s="35"/>
      <c r="M49" s="35"/>
      <c r="N49" s="35"/>
      <c r="O49" s="35">
        <f>K49+L49+M49+N49</f>
        <v>2.25</v>
      </c>
    </row>
    <row r="50" s="2" customFormat="1" ht="18" customHeight="1" spans="1:15">
      <c r="A50" s="13" t="s">
        <v>113</v>
      </c>
      <c r="B50" s="7" t="s">
        <v>114</v>
      </c>
      <c r="C50" s="12" t="s">
        <v>27</v>
      </c>
      <c r="D50" s="12">
        <v>3.57</v>
      </c>
      <c r="E50" s="12"/>
      <c r="F50" s="14"/>
      <c r="G50" s="15"/>
      <c r="H50" s="15"/>
      <c r="I50" s="15"/>
      <c r="J50" s="12">
        <f>D50+E50-F50-G50-H50-I50</f>
        <v>3.57</v>
      </c>
      <c r="K50" s="35"/>
      <c r="L50" s="35">
        <v>3.57</v>
      </c>
      <c r="M50" s="35"/>
      <c r="N50" s="35"/>
      <c r="O50" s="35">
        <f>K50+L50+M50+N50</f>
        <v>3.57</v>
      </c>
    </row>
    <row r="51" s="2" customFormat="1" ht="18" customHeight="1" spans="1:15">
      <c r="A51" s="13" t="s">
        <v>115</v>
      </c>
      <c r="B51" s="7" t="s">
        <v>116</v>
      </c>
      <c r="C51" s="12" t="s">
        <v>27</v>
      </c>
      <c r="D51" s="12">
        <v>2.6</v>
      </c>
      <c r="E51" s="12"/>
      <c r="F51" s="14">
        <v>2.6</v>
      </c>
      <c r="G51" s="15"/>
      <c r="H51" s="15"/>
      <c r="I51" s="15"/>
      <c r="J51" s="12">
        <f>D51+E51-F51-G51-H51-I51</f>
        <v>0</v>
      </c>
      <c r="K51" s="35"/>
      <c r="L51" s="35"/>
      <c r="M51" s="35"/>
      <c r="N51" s="35"/>
      <c r="O51" s="35">
        <f>K51+L51+M51+N51</f>
        <v>0</v>
      </c>
    </row>
    <row r="52" s="2" customFormat="1" ht="18" customHeight="1" spans="1:15">
      <c r="A52" s="32" t="s">
        <v>117</v>
      </c>
      <c r="B52" s="7" t="s">
        <v>118</v>
      </c>
      <c r="C52" s="12" t="s">
        <v>30</v>
      </c>
      <c r="D52" s="12">
        <v>9.42</v>
      </c>
      <c r="E52" s="12"/>
      <c r="F52" s="14"/>
      <c r="G52" s="15"/>
      <c r="H52" s="15"/>
      <c r="I52" s="15"/>
      <c r="J52" s="12">
        <f>D52+E52-F52-G52-H52-I52</f>
        <v>9.42</v>
      </c>
      <c r="K52" s="35">
        <v>9.42</v>
      </c>
      <c r="L52" s="35"/>
      <c r="M52" s="35"/>
      <c r="N52" s="35"/>
      <c r="O52" s="35">
        <f>K52+L52+M52+N52</f>
        <v>9.42</v>
      </c>
    </row>
    <row r="53" s="2" customFormat="1" ht="18" customHeight="1" spans="1:15">
      <c r="A53" s="13" t="s">
        <v>119</v>
      </c>
      <c r="B53" s="7" t="s">
        <v>118</v>
      </c>
      <c r="C53" s="12" t="s">
        <v>27</v>
      </c>
      <c r="D53" s="12">
        <v>4.6</v>
      </c>
      <c r="E53" s="12"/>
      <c r="F53" s="14">
        <v>4.6</v>
      </c>
      <c r="G53" s="15"/>
      <c r="H53" s="15"/>
      <c r="I53" s="15"/>
      <c r="J53" s="12">
        <f>D53+E53-F53-G53-H53-I53</f>
        <v>0</v>
      </c>
      <c r="K53" s="35"/>
      <c r="L53" s="35"/>
      <c r="M53" s="35"/>
      <c r="N53" s="35"/>
      <c r="O53" s="35">
        <f>K53+L53+M53+N53</f>
        <v>0</v>
      </c>
    </row>
    <row r="54" s="2" customFormat="1" ht="18" customHeight="1" spans="1:15">
      <c r="A54" s="33" t="s">
        <v>120</v>
      </c>
      <c r="B54" s="7" t="s">
        <v>118</v>
      </c>
      <c r="C54" s="12" t="s">
        <v>34</v>
      </c>
      <c r="D54" s="12">
        <v>3</v>
      </c>
      <c r="E54" s="12"/>
      <c r="F54" s="11">
        <v>3</v>
      </c>
      <c r="G54" s="12"/>
      <c r="H54" s="12"/>
      <c r="I54" s="12"/>
      <c r="J54" s="12">
        <f>D54+E54-F54-G54-H54-I54</f>
        <v>0</v>
      </c>
      <c r="K54" s="35"/>
      <c r="L54" s="35"/>
      <c r="M54" s="35"/>
      <c r="N54" s="35"/>
      <c r="O54" s="35">
        <f>K54+L54+M54+N54</f>
        <v>0</v>
      </c>
    </row>
    <row r="55" s="2" customFormat="1" ht="18" customHeight="1" spans="1:15">
      <c r="A55" s="13" t="s">
        <v>121</v>
      </c>
      <c r="B55" s="7" t="s">
        <v>122</v>
      </c>
      <c r="C55" s="12" t="s">
        <v>30</v>
      </c>
      <c r="D55" s="12">
        <v>13.065</v>
      </c>
      <c r="E55" s="12"/>
      <c r="F55" s="14"/>
      <c r="G55" s="15"/>
      <c r="H55" s="15"/>
      <c r="I55" s="15"/>
      <c r="J55" s="12">
        <f>D55+E55-F55-G55-H55-I55</f>
        <v>13.065</v>
      </c>
      <c r="K55" s="35"/>
      <c r="L55" s="35">
        <v>1.545</v>
      </c>
      <c r="M55" s="35">
        <v>11.52</v>
      </c>
      <c r="N55" s="35"/>
      <c r="O55" s="35">
        <f>K55+L55+M55+N55</f>
        <v>13.065</v>
      </c>
    </row>
    <row r="56" s="2" customFormat="1" ht="18" customHeight="1" spans="1:15">
      <c r="A56" s="13" t="s">
        <v>123</v>
      </c>
      <c r="B56" s="12" t="s">
        <v>124</v>
      </c>
      <c r="C56" s="12" t="s">
        <v>34</v>
      </c>
      <c r="D56" s="12">
        <v>44.48</v>
      </c>
      <c r="E56" s="12">
        <v>12.35</v>
      </c>
      <c r="F56" s="14">
        <v>44.48</v>
      </c>
      <c r="G56" s="15"/>
      <c r="H56" s="15"/>
      <c r="I56" s="15"/>
      <c r="J56" s="12">
        <f>D56+E56-F56-G56-H56-I56</f>
        <v>12.35</v>
      </c>
      <c r="K56" s="35">
        <v>12.35</v>
      </c>
      <c r="L56" s="35"/>
      <c r="M56" s="35"/>
      <c r="N56" s="35"/>
      <c r="O56" s="35">
        <f>K56+L56+M56+N56</f>
        <v>12.35</v>
      </c>
    </row>
    <row r="57" s="2" customFormat="1" ht="18" customHeight="1" spans="1:15">
      <c r="A57" s="17" t="s">
        <v>125</v>
      </c>
      <c r="B57" s="12" t="s">
        <v>124</v>
      </c>
      <c r="C57" s="12" t="s">
        <v>27</v>
      </c>
      <c r="D57" s="12">
        <v>6.41</v>
      </c>
      <c r="E57" s="12"/>
      <c r="F57" s="14">
        <v>4.87</v>
      </c>
      <c r="G57" s="15"/>
      <c r="H57" s="15"/>
      <c r="I57" s="15"/>
      <c r="J57" s="12">
        <f>D57+E57-F57-G57-H57-I57</f>
        <v>1.54</v>
      </c>
      <c r="K57" s="35">
        <v>1.54</v>
      </c>
      <c r="L57" s="35"/>
      <c r="M57" s="35"/>
      <c r="N57" s="35"/>
      <c r="O57" s="35">
        <f>K57+L57+M57+N57</f>
        <v>1.54</v>
      </c>
    </row>
    <row r="58" s="2" customFormat="1" ht="18" customHeight="1" spans="1:15">
      <c r="A58" s="17" t="s">
        <v>125</v>
      </c>
      <c r="B58" s="12" t="s">
        <v>124</v>
      </c>
      <c r="C58" s="12" t="s">
        <v>30</v>
      </c>
      <c r="D58" s="12">
        <v>4.81</v>
      </c>
      <c r="E58" s="12"/>
      <c r="F58" s="11"/>
      <c r="G58" s="12"/>
      <c r="H58" s="12"/>
      <c r="I58" s="12"/>
      <c r="J58" s="12">
        <f>D58+E58-F58-G58-H58-I58</f>
        <v>4.81</v>
      </c>
      <c r="K58" s="35">
        <v>0.33</v>
      </c>
      <c r="L58" s="35">
        <v>4.48</v>
      </c>
      <c r="M58" s="35"/>
      <c r="N58" s="35"/>
      <c r="O58" s="35">
        <f>K58+L58+M58+N58</f>
        <v>4.81</v>
      </c>
    </row>
    <row r="59" s="2" customFormat="1" ht="18" customHeight="1" spans="1:15">
      <c r="A59" s="13" t="s">
        <v>126</v>
      </c>
      <c r="B59" s="12" t="s">
        <v>127</v>
      </c>
      <c r="C59" s="12" t="s">
        <v>27</v>
      </c>
      <c r="D59" s="12">
        <v>0.21</v>
      </c>
      <c r="E59" s="12"/>
      <c r="F59" s="14"/>
      <c r="G59" s="15"/>
      <c r="H59" s="15"/>
      <c r="I59" s="15"/>
      <c r="J59" s="12">
        <f>D59+E59-F59-G59-H59-I59</f>
        <v>0.21</v>
      </c>
      <c r="K59" s="35"/>
      <c r="L59" s="35">
        <v>0.21</v>
      </c>
      <c r="M59" s="35"/>
      <c r="N59" s="35"/>
      <c r="O59" s="35">
        <f>K59+L59+M59+N59</f>
        <v>0.21</v>
      </c>
    </row>
    <row r="60" s="2" customFormat="1" ht="18" customHeight="1" spans="1:15">
      <c r="A60" s="18" t="s">
        <v>126</v>
      </c>
      <c r="B60" s="10" t="s">
        <v>127</v>
      </c>
      <c r="C60" s="12" t="s">
        <v>34</v>
      </c>
      <c r="D60" s="12">
        <v>16.82</v>
      </c>
      <c r="E60" s="12">
        <v>14.06</v>
      </c>
      <c r="F60" s="14">
        <v>30.88</v>
      </c>
      <c r="G60" s="15"/>
      <c r="H60" s="15"/>
      <c r="I60" s="15"/>
      <c r="J60" s="12">
        <f>D60+E60-F60-G60-H60-I60</f>
        <v>0</v>
      </c>
      <c r="K60" s="35"/>
      <c r="L60" s="35"/>
      <c r="M60" s="35"/>
      <c r="N60" s="35"/>
      <c r="O60" s="35">
        <f>K60+L60+M60+N60</f>
        <v>0</v>
      </c>
    </row>
    <row r="61" s="2" customFormat="1" ht="18" customHeight="1" spans="1:15">
      <c r="A61" s="13" t="s">
        <v>128</v>
      </c>
      <c r="B61" s="7" t="s">
        <v>129</v>
      </c>
      <c r="C61" s="12" t="s">
        <v>27</v>
      </c>
      <c r="D61" s="12">
        <v>10</v>
      </c>
      <c r="E61" s="12"/>
      <c r="F61" s="14"/>
      <c r="G61" s="15"/>
      <c r="H61" s="15"/>
      <c r="I61" s="15"/>
      <c r="J61" s="12">
        <f t="shared" ref="J61:J76" si="1">D61+E61-F61-G61-H61-I61</f>
        <v>10</v>
      </c>
      <c r="K61" s="35"/>
      <c r="L61" s="35">
        <v>10</v>
      </c>
      <c r="M61" s="35"/>
      <c r="N61" s="35"/>
      <c r="O61" s="35">
        <f t="shared" ref="O61:O75" si="2">K61+L61+M61+N61</f>
        <v>10</v>
      </c>
    </row>
    <row r="62" s="2" customFormat="1" ht="18" customHeight="1" spans="1:15">
      <c r="A62" s="13" t="s">
        <v>130</v>
      </c>
      <c r="B62" s="12" t="s">
        <v>131</v>
      </c>
      <c r="C62" s="12" t="s">
        <v>30</v>
      </c>
      <c r="D62" s="12">
        <v>88.74</v>
      </c>
      <c r="E62" s="12"/>
      <c r="F62" s="14"/>
      <c r="G62" s="15"/>
      <c r="H62" s="15"/>
      <c r="I62" s="15"/>
      <c r="J62" s="12">
        <f t="shared" si="1"/>
        <v>88.74</v>
      </c>
      <c r="K62" s="35">
        <v>48.08</v>
      </c>
      <c r="L62" s="35">
        <v>40.66</v>
      </c>
      <c r="M62" s="35"/>
      <c r="N62" s="35"/>
      <c r="O62" s="35">
        <f t="shared" si="2"/>
        <v>88.74</v>
      </c>
    </row>
    <row r="63" s="2" customFormat="1" ht="18" customHeight="1" spans="1:15">
      <c r="A63" s="13" t="s">
        <v>130</v>
      </c>
      <c r="B63" s="12" t="s">
        <v>132</v>
      </c>
      <c r="C63" s="12" t="s">
        <v>30</v>
      </c>
      <c r="D63" s="12">
        <v>0.9</v>
      </c>
      <c r="E63" s="12"/>
      <c r="F63" s="14"/>
      <c r="G63" s="15"/>
      <c r="H63" s="15"/>
      <c r="I63" s="15"/>
      <c r="J63" s="12">
        <f t="shared" si="1"/>
        <v>0.9</v>
      </c>
      <c r="K63" s="35"/>
      <c r="L63" s="35">
        <v>0.9</v>
      </c>
      <c r="M63" s="35"/>
      <c r="N63" s="35"/>
      <c r="O63" s="35">
        <f t="shared" si="2"/>
        <v>0.9</v>
      </c>
    </row>
    <row r="64" s="2" customFormat="1" ht="18" customHeight="1" spans="1:15">
      <c r="A64" s="34" t="s">
        <v>133</v>
      </c>
      <c r="B64" s="12" t="s">
        <v>134</v>
      </c>
      <c r="C64" s="12" t="s">
        <v>30</v>
      </c>
      <c r="D64" s="12">
        <v>83.38</v>
      </c>
      <c r="E64" s="12">
        <v>36.82</v>
      </c>
      <c r="F64" s="14"/>
      <c r="G64" s="15"/>
      <c r="H64" s="15"/>
      <c r="I64" s="15"/>
      <c r="J64" s="12">
        <f t="shared" si="1"/>
        <v>120.2</v>
      </c>
      <c r="K64" s="35"/>
      <c r="L64" s="35"/>
      <c r="M64" s="35">
        <v>120.2</v>
      </c>
      <c r="N64" s="35"/>
      <c r="O64" s="35">
        <f t="shared" si="2"/>
        <v>120.2</v>
      </c>
    </row>
    <row r="65" s="2" customFormat="1" ht="18" customHeight="1" spans="1:15">
      <c r="A65" s="42" t="s">
        <v>126</v>
      </c>
      <c r="B65" s="12" t="s">
        <v>135</v>
      </c>
      <c r="C65" s="12" t="s">
        <v>34</v>
      </c>
      <c r="D65" s="12">
        <v>3.44</v>
      </c>
      <c r="E65" s="12"/>
      <c r="F65" s="14"/>
      <c r="G65" s="15"/>
      <c r="H65" s="15"/>
      <c r="I65" s="15"/>
      <c r="J65" s="12">
        <f t="shared" si="1"/>
        <v>3.44</v>
      </c>
      <c r="K65" s="35">
        <v>3.44</v>
      </c>
      <c r="L65" s="35"/>
      <c r="M65" s="35"/>
      <c r="N65" s="35"/>
      <c r="O65" s="35">
        <f t="shared" si="2"/>
        <v>3.44</v>
      </c>
    </row>
    <row r="66" s="2" customFormat="1" ht="18" customHeight="1" spans="1:15">
      <c r="A66" s="17" t="s">
        <v>136</v>
      </c>
      <c r="B66" s="19" t="s">
        <v>137</v>
      </c>
      <c r="C66" s="12" t="s">
        <v>34</v>
      </c>
      <c r="D66" s="12">
        <v>1898.836</v>
      </c>
      <c r="E66" s="12">
        <v>531.806</v>
      </c>
      <c r="F66" s="14">
        <f>1120.791-274</f>
        <v>846.791</v>
      </c>
      <c r="G66" s="15"/>
      <c r="H66" s="15">
        <v>41.252</v>
      </c>
      <c r="I66" s="15"/>
      <c r="J66" s="12">
        <f t="shared" si="1"/>
        <v>1542.599</v>
      </c>
      <c r="K66" s="35">
        <f>1101.1-75-50-130</f>
        <v>846.1</v>
      </c>
      <c r="L66" s="35">
        <v>566.499</v>
      </c>
      <c r="M66" s="35"/>
      <c r="N66" s="35">
        <v>130</v>
      </c>
      <c r="O66" s="35">
        <f t="shared" si="2"/>
        <v>1542.599</v>
      </c>
    </row>
    <row r="67" s="2" customFormat="1" ht="18" customHeight="1" spans="1:15">
      <c r="A67" s="17" t="s">
        <v>138</v>
      </c>
      <c r="B67" s="19" t="s">
        <v>137</v>
      </c>
      <c r="C67" s="12" t="s">
        <v>30</v>
      </c>
      <c r="D67" s="12">
        <v>0.0247</v>
      </c>
      <c r="E67" s="12"/>
      <c r="F67" s="14"/>
      <c r="G67" s="15"/>
      <c r="H67" s="15"/>
      <c r="I67" s="15"/>
      <c r="J67" s="12">
        <f t="shared" si="1"/>
        <v>0.0247</v>
      </c>
      <c r="K67" s="35"/>
      <c r="L67" s="35">
        <v>0.0247</v>
      </c>
      <c r="M67" s="35"/>
      <c r="N67" s="35"/>
      <c r="O67" s="35">
        <f t="shared" si="2"/>
        <v>0.0247</v>
      </c>
    </row>
    <row r="68" s="2" customFormat="1" ht="18" customHeight="1" spans="1:15">
      <c r="A68" s="13" t="s">
        <v>139</v>
      </c>
      <c r="B68" s="19" t="s">
        <v>140</v>
      </c>
      <c r="C68" s="12" t="s">
        <v>34</v>
      </c>
      <c r="D68" s="12">
        <v>0.164</v>
      </c>
      <c r="E68" s="12">
        <v>0.395</v>
      </c>
      <c r="F68" s="14">
        <v>0.559</v>
      </c>
      <c r="G68" s="15"/>
      <c r="H68" s="15"/>
      <c r="I68" s="15"/>
      <c r="J68" s="12">
        <f t="shared" si="1"/>
        <v>0</v>
      </c>
      <c r="K68" s="35"/>
      <c r="L68" s="35"/>
      <c r="M68" s="35"/>
      <c r="N68" s="35"/>
      <c r="O68" s="35">
        <f t="shared" si="2"/>
        <v>0</v>
      </c>
    </row>
    <row r="69" s="2" customFormat="1" ht="18" customHeight="1" spans="1:15">
      <c r="A69" s="17" t="s">
        <v>141</v>
      </c>
      <c r="B69" s="12" t="s">
        <v>142</v>
      </c>
      <c r="C69" s="12" t="s">
        <v>34</v>
      </c>
      <c r="D69" s="12">
        <v>8.23399999999999</v>
      </c>
      <c r="E69" s="12">
        <v>11.985</v>
      </c>
      <c r="F69" s="11">
        <v>16.459</v>
      </c>
      <c r="G69" s="12"/>
      <c r="H69" s="12"/>
      <c r="I69" s="12"/>
      <c r="J69" s="12">
        <f>D69+E69-F69-G69-H69-I69</f>
        <v>3.75999999999999</v>
      </c>
      <c r="K69" s="35"/>
      <c r="L69" s="35">
        <v>3.76</v>
      </c>
      <c r="M69" s="35"/>
      <c r="N69" s="35"/>
      <c r="O69" s="35">
        <f>K69+L69+M69+N69</f>
        <v>3.76</v>
      </c>
    </row>
    <row r="70" s="2" customFormat="1" ht="18" customHeight="1" spans="1:15">
      <c r="A70" s="13" t="s">
        <v>143</v>
      </c>
      <c r="B70" s="19" t="s">
        <v>144</v>
      </c>
      <c r="C70" s="12" t="s">
        <v>34</v>
      </c>
      <c r="D70" s="12">
        <v>0</v>
      </c>
      <c r="E70" s="12">
        <v>4.22</v>
      </c>
      <c r="F70" s="14">
        <v>0.183</v>
      </c>
      <c r="G70" s="15"/>
      <c r="H70" s="15"/>
      <c r="I70" s="15"/>
      <c r="J70" s="12">
        <f>D70+E70-F70-G70-H70-I70</f>
        <v>4.037</v>
      </c>
      <c r="K70" s="35"/>
      <c r="L70" s="35">
        <v>4.037</v>
      </c>
      <c r="M70" s="35"/>
      <c r="N70" s="35"/>
      <c r="O70" s="35">
        <f>K70+L70+M70+N70</f>
        <v>4.037</v>
      </c>
    </row>
    <row r="71" s="2" customFormat="1" ht="18" customHeight="1" spans="1:15">
      <c r="A71" s="13" t="s">
        <v>145</v>
      </c>
      <c r="B71" s="19" t="s">
        <v>144</v>
      </c>
      <c r="C71" s="12" t="s">
        <v>30</v>
      </c>
      <c r="D71" s="12">
        <v>28.853</v>
      </c>
      <c r="E71" s="12">
        <v>31.887</v>
      </c>
      <c r="F71" s="14">
        <v>5.125</v>
      </c>
      <c r="G71" s="15">
        <v>12.942</v>
      </c>
      <c r="H71" s="15"/>
      <c r="I71" s="15"/>
      <c r="J71" s="12">
        <f>D71+E71-F71-G71-H71-I71</f>
        <v>42.673</v>
      </c>
      <c r="K71" s="35">
        <v>1.5</v>
      </c>
      <c r="L71" s="35">
        <v>41.173</v>
      </c>
      <c r="M71" s="35"/>
      <c r="N71" s="35"/>
      <c r="O71" s="35">
        <f>K71+L71+M71+N71</f>
        <v>42.673</v>
      </c>
    </row>
    <row r="72" s="2" customFormat="1" ht="18" customHeight="1" spans="1:15">
      <c r="A72" s="13" t="s">
        <v>146</v>
      </c>
      <c r="B72" s="19" t="s">
        <v>147</v>
      </c>
      <c r="C72" s="12" t="s">
        <v>30</v>
      </c>
      <c r="D72" s="12">
        <v>16.176</v>
      </c>
      <c r="E72" s="12"/>
      <c r="F72" s="14"/>
      <c r="G72" s="15"/>
      <c r="H72" s="15"/>
      <c r="I72" s="15"/>
      <c r="J72" s="12">
        <f>D72+E72-F72-G72-H72-I72</f>
        <v>16.176</v>
      </c>
      <c r="K72" s="35">
        <v>1.996</v>
      </c>
      <c r="L72" s="35">
        <v>14.18</v>
      </c>
      <c r="M72" s="35"/>
      <c r="N72" s="35"/>
      <c r="O72" s="35">
        <f>K72+L72+M72+N72</f>
        <v>16.176</v>
      </c>
    </row>
    <row r="73" s="2" customFormat="1" ht="18" customHeight="1" spans="1:15">
      <c r="A73" s="17" t="s">
        <v>148</v>
      </c>
      <c r="B73" s="12"/>
      <c r="C73" s="12"/>
      <c r="D73" s="12">
        <v>6598.6203</v>
      </c>
      <c r="E73" s="19">
        <f>SUM(E4:E72)</f>
        <v>1128.4875</v>
      </c>
      <c r="F73" s="43">
        <f>SUM(F4:F72)</f>
        <v>1177.477</v>
      </c>
      <c r="G73" s="19">
        <f>SUM(G4:G72)</f>
        <v>82.026</v>
      </c>
      <c r="H73" s="19">
        <f>SUM(H4:H72)</f>
        <v>43.8105</v>
      </c>
      <c r="I73" s="19">
        <f>SUM(I4:I72)</f>
        <v>402.12</v>
      </c>
      <c r="J73" s="12">
        <f>D73+E73-F73-G73-H73-I73</f>
        <v>6021.6743</v>
      </c>
      <c r="K73" s="17">
        <f>SUM(K4:K72)</f>
        <v>1204.746</v>
      </c>
      <c r="L73" s="35">
        <f>SUM(L4:L72)</f>
        <v>1091.5017</v>
      </c>
      <c r="M73" s="35">
        <f>SUM(M4:M72)</f>
        <v>3387.3596</v>
      </c>
      <c r="N73" s="41">
        <f>SUM(N4:N72)</f>
        <v>338.067</v>
      </c>
      <c r="O73" s="35">
        <f>SUM(K73:N73)</f>
        <v>6021.6743</v>
      </c>
    </row>
    <row r="74" s="1" customFormat="1" ht="25" customHeight="1" spans="1:10">
      <c r="A74" s="44" t="s">
        <v>149</v>
      </c>
      <c r="B74" s="36"/>
      <c r="C74" s="44"/>
      <c r="D74" s="36"/>
      <c r="E74" s="36"/>
      <c r="F74" s="45">
        <f>F73+G73+H73+I73</f>
        <v>1705.4335</v>
      </c>
      <c r="G74" s="46"/>
      <c r="H74" s="46"/>
      <c r="I74" s="46"/>
      <c r="J74" s="36"/>
    </row>
    <row r="75" s="2" customFormat="1" ht="14.25" spans="1:15">
      <c r="A75" s="1"/>
      <c r="B75" s="3"/>
      <c r="C75" s="1"/>
      <c r="D75" s="1"/>
      <c r="E75" s="1"/>
      <c r="F75" s="4"/>
      <c r="G75" s="1"/>
      <c r="H75" s="1"/>
      <c r="I75" s="1"/>
      <c r="J75" s="1"/>
      <c r="K75" s="1"/>
      <c r="L75" s="1"/>
      <c r="M75" s="1"/>
      <c r="N75" s="1"/>
      <c r="O75" s="1"/>
    </row>
    <row r="76" s="2" customFormat="1" ht="14.25" spans="1:15">
      <c r="A76" s="1"/>
      <c r="B76" s="3"/>
      <c r="C76" s="1"/>
      <c r="D76" s="1"/>
      <c r="E76" s="1"/>
      <c r="F76" s="4"/>
      <c r="G76" s="1"/>
      <c r="H76" s="1"/>
      <c r="I76" s="1"/>
      <c r="J76" s="1"/>
      <c r="K76" s="1"/>
      <c r="L76" s="1"/>
      <c r="M76" s="1"/>
      <c r="N76" s="1"/>
      <c r="O76" s="1"/>
    </row>
    <row r="77" s="2" customFormat="1" spans="1:15">
      <c r="A77" s="1"/>
      <c r="B77" s="3"/>
      <c r="C77" s="1"/>
      <c r="D77" s="1"/>
      <c r="E77" s="1"/>
      <c r="F77" s="4"/>
      <c r="G77" s="1"/>
      <c r="H77" s="1"/>
      <c r="I77" s="1"/>
      <c r="J77" s="1"/>
      <c r="K77" s="1"/>
      <c r="L77" s="1"/>
      <c r="M77" s="1"/>
      <c r="N77" s="1"/>
      <c r="O77" s="1"/>
    </row>
    <row r="78" s="2" customFormat="1" ht="14.25" spans="1:15">
      <c r="A78" s="1"/>
      <c r="B78" s="3"/>
      <c r="C78" s="1"/>
      <c r="D78" s="1"/>
      <c r="E78" s="1"/>
      <c r="F78" s="4"/>
      <c r="G78" s="1"/>
      <c r="H78" s="1"/>
      <c r="I78" s="1"/>
      <c r="J78" s="1"/>
      <c r="K78" s="1"/>
      <c r="L78" s="1"/>
      <c r="M78" s="1"/>
      <c r="N78" s="1"/>
      <c r="O78" s="1"/>
    </row>
    <row r="79" s="2" customFormat="1" ht="14.25" spans="1:15">
      <c r="A79" s="1"/>
      <c r="B79" s="3"/>
      <c r="C79" s="1"/>
      <c r="D79" s="1"/>
      <c r="E79" s="1"/>
      <c r="F79" s="4"/>
      <c r="G79" s="1"/>
      <c r="H79" s="1"/>
      <c r="I79" s="1"/>
      <c r="J79" s="1"/>
      <c r="K79" s="1"/>
      <c r="L79" s="1"/>
      <c r="M79" s="1"/>
      <c r="N79" s="1"/>
      <c r="O79" s="1"/>
    </row>
    <row r="80" s="2" customFormat="1" ht="14.25" spans="1:15">
      <c r="A80" s="1"/>
      <c r="B80" s="3"/>
      <c r="C80" s="1"/>
      <c r="D80" s="1"/>
      <c r="E80" s="1"/>
      <c r="F80" s="4"/>
      <c r="G80" s="1"/>
      <c r="H80" s="1"/>
      <c r="I80" s="1"/>
      <c r="J80" s="1"/>
      <c r="K80" s="1"/>
      <c r="L80" s="1"/>
      <c r="M80" s="1"/>
      <c r="N80" s="1"/>
      <c r="O80" s="1"/>
    </row>
    <row r="81" s="2" customFormat="1" ht="14.25" spans="1:15">
      <c r="A81" s="1"/>
      <c r="B81" s="3"/>
      <c r="C81" s="1"/>
      <c r="D81" s="1"/>
      <c r="E81" s="1"/>
      <c r="F81" s="4"/>
      <c r="G81" s="1"/>
      <c r="H81" s="1"/>
      <c r="I81" s="1"/>
      <c r="J81" s="1"/>
      <c r="K81" s="1"/>
      <c r="L81" s="1"/>
      <c r="M81" s="1"/>
      <c r="N81" s="1"/>
      <c r="O81" s="1"/>
    </row>
    <row r="82" s="2" customFormat="1" ht="14.25" spans="1:15">
      <c r="A82" s="1"/>
      <c r="B82" s="3"/>
      <c r="C82" s="1"/>
      <c r="D82" s="1"/>
      <c r="E82" s="1"/>
      <c r="F82" s="4"/>
      <c r="G82" s="1"/>
      <c r="H82" s="1"/>
      <c r="I82" s="1"/>
      <c r="J82" s="1"/>
      <c r="K82" s="1"/>
      <c r="L82" s="1"/>
      <c r="M82" s="1"/>
      <c r="N82" s="1"/>
      <c r="O82" s="1"/>
    </row>
    <row r="83" s="2" customFormat="1" ht="14.25" spans="1:15">
      <c r="A83" s="1"/>
      <c r="B83" s="3"/>
      <c r="C83" s="1"/>
      <c r="D83" s="1"/>
      <c r="E83" s="1"/>
      <c r="F83" s="4"/>
      <c r="G83" s="1"/>
      <c r="H83" s="1"/>
      <c r="I83" s="1"/>
      <c r="J83" s="1"/>
      <c r="K83" s="1"/>
      <c r="L83" s="1"/>
      <c r="M83" s="1"/>
      <c r="N83" s="1"/>
      <c r="O83" s="1"/>
    </row>
    <row r="84" s="2" customFormat="1" ht="14.25" spans="1:15">
      <c r="A84" s="1"/>
      <c r="B84" s="3"/>
      <c r="C84" s="1"/>
      <c r="D84" s="1"/>
      <c r="E84" s="1"/>
      <c r="F84" s="4"/>
      <c r="G84" s="1"/>
      <c r="H84" s="1"/>
      <c r="I84" s="1"/>
      <c r="J84" s="1"/>
      <c r="K84" s="1"/>
      <c r="L84" s="1"/>
      <c r="M84" s="1"/>
      <c r="N84" s="1"/>
      <c r="O84" s="1"/>
    </row>
    <row r="85" s="2" customFormat="1" ht="14.25" spans="1:15">
      <c r="A85" s="1"/>
      <c r="B85" s="3"/>
      <c r="C85" s="1"/>
      <c r="D85" s="1"/>
      <c r="E85" s="1"/>
      <c r="F85" s="4"/>
      <c r="G85" s="1"/>
      <c r="H85" s="1"/>
      <c r="I85" s="1"/>
      <c r="J85" s="1"/>
      <c r="K85" s="1"/>
      <c r="L85" s="1"/>
      <c r="M85" s="1"/>
      <c r="N85" s="1"/>
      <c r="O85" s="1"/>
    </row>
    <row r="86" s="2" customFormat="1" ht="14.25" spans="1:15">
      <c r="A86" s="1"/>
      <c r="B86" s="3"/>
      <c r="C86" s="1"/>
      <c r="D86" s="1"/>
      <c r="E86" s="1"/>
      <c r="F86" s="4"/>
      <c r="G86" s="1"/>
      <c r="H86" s="1"/>
      <c r="I86" s="1"/>
      <c r="J86" s="1"/>
      <c r="K86" s="1"/>
      <c r="L86" s="1"/>
      <c r="M86" s="1"/>
      <c r="N86" s="1"/>
      <c r="O86" s="1"/>
    </row>
    <row r="87" s="2" customFormat="1" ht="14.25" spans="1:15">
      <c r="A87" s="1"/>
      <c r="B87" s="3"/>
      <c r="C87" s="1"/>
      <c r="D87" s="1"/>
      <c r="E87" s="1"/>
      <c r="F87" s="4"/>
      <c r="G87" s="1"/>
      <c r="H87" s="1"/>
      <c r="I87" s="1"/>
      <c r="J87" s="1"/>
      <c r="K87" s="1"/>
      <c r="L87" s="1"/>
      <c r="M87" s="1"/>
      <c r="N87" s="1"/>
      <c r="O87" s="1"/>
    </row>
    <row r="88" s="2" customFormat="1" ht="14.25" spans="1:15">
      <c r="A88" s="1"/>
      <c r="B88" s="3"/>
      <c r="C88" s="1"/>
      <c r="D88" s="1"/>
      <c r="E88" s="1"/>
      <c r="F88" s="4"/>
      <c r="G88" s="1"/>
      <c r="H88" s="1"/>
      <c r="I88" s="1"/>
      <c r="J88" s="1"/>
      <c r="K88" s="1"/>
      <c r="L88" s="1"/>
      <c r="M88" s="1"/>
      <c r="N88" s="1"/>
      <c r="O88" s="1"/>
    </row>
    <row r="89" s="2" customFormat="1" ht="14.25" spans="1:15">
      <c r="A89" s="1"/>
      <c r="B89" s="3"/>
      <c r="C89" s="1"/>
      <c r="D89" s="1"/>
      <c r="E89" s="1"/>
      <c r="F89" s="4"/>
      <c r="G89" s="1"/>
      <c r="H89" s="1"/>
      <c r="I89" s="1"/>
      <c r="J89" s="1"/>
      <c r="K89" s="1"/>
      <c r="L89" s="1"/>
      <c r="M89" s="1"/>
      <c r="N89" s="1"/>
      <c r="O89" s="1"/>
    </row>
    <row r="90" s="2" customFormat="1" ht="14.25" spans="1:15">
      <c r="A90" s="1"/>
      <c r="B90" s="3"/>
      <c r="C90" s="1"/>
      <c r="D90" s="1"/>
      <c r="E90" s="1"/>
      <c r="F90" s="4"/>
      <c r="G90" s="1"/>
      <c r="H90" s="1"/>
      <c r="I90" s="1"/>
      <c r="J90" s="1"/>
      <c r="K90" s="1"/>
      <c r="L90" s="1"/>
      <c r="M90" s="1"/>
      <c r="N90" s="1"/>
      <c r="O90" s="1"/>
    </row>
    <row r="91" s="2" customFormat="1" ht="14.25" spans="1:15">
      <c r="A91" s="1"/>
      <c r="B91" s="3"/>
      <c r="C91" s="1"/>
      <c r="D91" s="1"/>
      <c r="E91" s="1"/>
      <c r="F91" s="4"/>
      <c r="G91" s="1"/>
      <c r="H91" s="1"/>
      <c r="I91" s="1"/>
      <c r="J91" s="1"/>
      <c r="K91" s="1"/>
      <c r="L91" s="1"/>
      <c r="M91" s="1"/>
      <c r="N91" s="1"/>
      <c r="O91" s="1"/>
    </row>
    <row r="92" s="2" customFormat="1" ht="14.25" spans="1:15">
      <c r="A92" s="1"/>
      <c r="B92" s="3"/>
      <c r="C92" s="1"/>
      <c r="D92" s="1"/>
      <c r="E92" s="1"/>
      <c r="F92" s="4"/>
      <c r="G92" s="1"/>
      <c r="H92" s="1"/>
      <c r="I92" s="1"/>
      <c r="J92" s="1"/>
      <c r="K92" s="1"/>
      <c r="L92" s="1"/>
      <c r="M92" s="1"/>
      <c r="N92" s="1"/>
      <c r="O92" s="1"/>
    </row>
    <row r="93" s="2" customFormat="1" ht="14.25" spans="1:15">
      <c r="A93" s="1"/>
      <c r="B93" s="3"/>
      <c r="C93" s="1"/>
      <c r="D93" s="1"/>
      <c r="E93" s="1"/>
      <c r="F93" s="4"/>
      <c r="G93" s="1"/>
      <c r="H93" s="1"/>
      <c r="I93" s="1"/>
      <c r="J93" s="1"/>
      <c r="K93" s="1"/>
      <c r="L93" s="1"/>
      <c r="M93" s="1"/>
      <c r="N93" s="1"/>
      <c r="O93" s="1"/>
    </row>
    <row r="94" s="2" customFormat="1" ht="14.25" spans="1:15">
      <c r="A94" s="1"/>
      <c r="B94" s="3"/>
      <c r="C94" s="1"/>
      <c r="D94" s="1"/>
      <c r="E94" s="1"/>
      <c r="F94" s="4"/>
      <c r="G94" s="1"/>
      <c r="H94" s="1"/>
      <c r="I94" s="1"/>
      <c r="J94" s="1"/>
      <c r="K94" s="1"/>
      <c r="L94" s="1"/>
      <c r="M94" s="1"/>
      <c r="N94" s="1"/>
      <c r="O94" s="1"/>
    </row>
    <row r="95" s="2" customFormat="1" ht="14.25" spans="1:15">
      <c r="A95" s="1"/>
      <c r="B95" s="3"/>
      <c r="C95" s="1"/>
      <c r="D95" s="1"/>
      <c r="E95" s="1"/>
      <c r="F95" s="4"/>
      <c r="G95" s="1"/>
      <c r="H95" s="1"/>
      <c r="I95" s="1"/>
      <c r="J95" s="1"/>
      <c r="K95" s="1"/>
      <c r="L95" s="1"/>
      <c r="M95" s="1"/>
      <c r="N95" s="1"/>
      <c r="O95" s="1"/>
    </row>
    <row r="96" s="2" customFormat="1" ht="14.25" spans="1:15">
      <c r="A96" s="1"/>
      <c r="B96" s="3"/>
      <c r="C96" s="1"/>
      <c r="D96" s="1"/>
      <c r="E96" s="1"/>
      <c r="F96" s="4"/>
      <c r="G96" s="1"/>
      <c r="H96" s="1"/>
      <c r="I96" s="1"/>
      <c r="J96" s="1"/>
      <c r="K96" s="1"/>
      <c r="L96" s="1"/>
      <c r="M96" s="1"/>
      <c r="N96" s="1"/>
      <c r="O96" s="1"/>
    </row>
    <row r="97" s="2" customFormat="1" ht="14.25" spans="1:15">
      <c r="A97" s="1"/>
      <c r="B97" s="3"/>
      <c r="C97" s="1"/>
      <c r="D97" s="1"/>
      <c r="E97" s="1"/>
      <c r="F97" s="4"/>
      <c r="G97" s="1"/>
      <c r="H97" s="1"/>
      <c r="I97" s="1"/>
      <c r="J97" s="1"/>
      <c r="K97" s="1"/>
      <c r="L97" s="1"/>
      <c r="M97" s="1"/>
      <c r="N97" s="1"/>
      <c r="O97" s="1"/>
    </row>
    <row r="98" s="2" customFormat="1" ht="14.25" spans="1:15">
      <c r="A98" s="1"/>
      <c r="B98" s="3"/>
      <c r="C98" s="1"/>
      <c r="D98" s="1"/>
      <c r="E98" s="1"/>
      <c r="F98" s="4"/>
      <c r="G98" s="1"/>
      <c r="H98" s="1"/>
      <c r="I98" s="1"/>
      <c r="J98" s="1"/>
      <c r="K98" s="1"/>
      <c r="L98" s="1"/>
      <c r="M98" s="1"/>
      <c r="N98" s="1"/>
      <c r="O98" s="1"/>
    </row>
    <row r="99" s="2" customFormat="1" ht="14.25" spans="1:15">
      <c r="A99" s="1"/>
      <c r="B99" s="3"/>
      <c r="C99" s="1"/>
      <c r="D99" s="1"/>
      <c r="E99" s="1"/>
      <c r="F99" s="4"/>
      <c r="G99" s="1"/>
      <c r="H99" s="1"/>
      <c r="I99" s="1"/>
      <c r="J99" s="1"/>
      <c r="K99" s="1"/>
      <c r="L99" s="1"/>
      <c r="M99" s="1"/>
      <c r="N99" s="1"/>
      <c r="O99" s="1"/>
    </row>
    <row r="100" s="2" customFormat="1" ht="14.25" spans="1:15">
      <c r="A100" s="1"/>
      <c r="B100" s="3"/>
      <c r="C100" s="1"/>
      <c r="D100" s="1"/>
      <c r="E100" s="1"/>
      <c r="F100" s="4"/>
      <c r="G100" s="1"/>
      <c r="H100" s="1"/>
      <c r="I100" s="1"/>
      <c r="J100" s="1"/>
      <c r="K100" s="1"/>
      <c r="L100" s="1"/>
      <c r="M100" s="1"/>
      <c r="N100" s="1"/>
      <c r="O100" s="1"/>
    </row>
    <row r="101" s="2" customFormat="1" ht="14.25" spans="1:15">
      <c r="A101" s="1"/>
      <c r="B101" s="3"/>
      <c r="C101" s="1"/>
      <c r="D101" s="1"/>
      <c r="E101" s="1"/>
      <c r="F101" s="4"/>
      <c r="G101" s="1"/>
      <c r="H101" s="1"/>
      <c r="I101" s="1"/>
      <c r="J101" s="1"/>
      <c r="K101" s="1"/>
      <c r="L101" s="1"/>
      <c r="M101" s="1"/>
      <c r="N101" s="1"/>
      <c r="O101" s="1"/>
    </row>
    <row r="102" s="2" customFormat="1" ht="14.25" spans="1:15">
      <c r="A102" s="1"/>
      <c r="B102" s="3"/>
      <c r="C102" s="1"/>
      <c r="D102" s="1"/>
      <c r="E102" s="1"/>
      <c r="F102" s="4"/>
      <c r="G102" s="1"/>
      <c r="H102" s="1"/>
      <c r="I102" s="1"/>
      <c r="J102" s="1"/>
      <c r="K102" s="1"/>
      <c r="L102" s="1"/>
      <c r="M102" s="1"/>
      <c r="N102" s="1"/>
      <c r="O102" s="1"/>
    </row>
    <row r="103" s="2" customFormat="1" ht="14.25" spans="1:15">
      <c r="A103" s="1"/>
      <c r="B103" s="3"/>
      <c r="C103" s="1"/>
      <c r="D103" s="1"/>
      <c r="E103" s="1"/>
      <c r="F103" s="4"/>
      <c r="G103" s="1"/>
      <c r="H103" s="1"/>
      <c r="I103" s="1"/>
      <c r="J103" s="1"/>
      <c r="K103" s="1"/>
      <c r="L103" s="1"/>
      <c r="M103" s="1"/>
      <c r="N103" s="1"/>
      <c r="O103" s="1"/>
    </row>
    <row r="104" s="2" customFormat="1" ht="14.25" spans="1:15">
      <c r="A104" s="1"/>
      <c r="B104" s="3"/>
      <c r="C104" s="1"/>
      <c r="D104" s="1"/>
      <c r="E104" s="1"/>
      <c r="F104" s="4"/>
      <c r="G104" s="1"/>
      <c r="H104" s="1"/>
      <c r="I104" s="1"/>
      <c r="J104" s="1"/>
      <c r="K104" s="1"/>
      <c r="L104" s="1"/>
      <c r="M104" s="1"/>
      <c r="N104" s="1"/>
      <c r="O104" s="1"/>
    </row>
    <row r="105" s="2" customFormat="1" ht="14.25" spans="1:15">
      <c r="A105" s="1"/>
      <c r="B105" s="3"/>
      <c r="C105" s="1"/>
      <c r="D105" s="1"/>
      <c r="E105" s="1"/>
      <c r="F105" s="4"/>
      <c r="G105" s="1"/>
      <c r="H105" s="1"/>
      <c r="I105" s="1"/>
      <c r="J105" s="1"/>
      <c r="K105" s="1"/>
      <c r="L105" s="1"/>
      <c r="M105" s="1"/>
      <c r="N105" s="1"/>
      <c r="O105" s="1"/>
    </row>
    <row r="106" s="2" customFormat="1" ht="14.25" spans="1:15">
      <c r="A106" s="1"/>
      <c r="B106" s="3"/>
      <c r="C106" s="1"/>
      <c r="D106" s="1"/>
      <c r="E106" s="1"/>
      <c r="F106" s="4"/>
      <c r="G106" s="1"/>
      <c r="H106" s="1"/>
      <c r="I106" s="1"/>
      <c r="J106" s="1"/>
      <c r="K106" s="1"/>
      <c r="L106" s="1"/>
      <c r="M106" s="1"/>
      <c r="N106" s="1"/>
      <c r="O106" s="1"/>
    </row>
    <row r="107" s="2" customFormat="1" ht="14.25" spans="1:15">
      <c r="A107" s="1"/>
      <c r="B107" s="3"/>
      <c r="C107" s="1"/>
      <c r="D107" s="1"/>
      <c r="E107" s="1"/>
      <c r="F107" s="4"/>
      <c r="G107" s="1"/>
      <c r="H107" s="1"/>
      <c r="I107" s="1"/>
      <c r="J107" s="1"/>
      <c r="K107" s="1"/>
      <c r="L107" s="1"/>
      <c r="M107" s="1"/>
      <c r="N107" s="1"/>
      <c r="O107" s="1"/>
    </row>
    <row r="108" s="2" customFormat="1" ht="14.25" spans="1:15">
      <c r="A108" s="1"/>
      <c r="B108" s="3"/>
      <c r="C108" s="1"/>
      <c r="D108" s="1"/>
      <c r="E108" s="1"/>
      <c r="F108" s="4"/>
      <c r="G108" s="1"/>
      <c r="H108" s="1"/>
      <c r="I108" s="1"/>
      <c r="J108" s="1"/>
      <c r="K108" s="1"/>
      <c r="L108" s="1"/>
      <c r="M108" s="1"/>
      <c r="N108" s="1"/>
      <c r="O108" s="1"/>
    </row>
    <row r="109" s="2" customFormat="1" ht="14.25" spans="1:15">
      <c r="A109" s="1"/>
      <c r="B109" s="3"/>
      <c r="C109" s="1"/>
      <c r="D109" s="1"/>
      <c r="E109" s="1"/>
      <c r="F109" s="4"/>
      <c r="G109" s="1"/>
      <c r="H109" s="1"/>
      <c r="I109" s="1"/>
      <c r="J109" s="1"/>
      <c r="K109" s="1"/>
      <c r="L109" s="1"/>
      <c r="M109" s="1"/>
      <c r="N109" s="1"/>
      <c r="O109" s="1"/>
    </row>
    <row r="110" s="2" customFormat="1" ht="14.25" spans="1:15">
      <c r="A110" s="1"/>
      <c r="B110" s="3"/>
      <c r="C110" s="1"/>
      <c r="D110" s="1"/>
      <c r="E110" s="1"/>
      <c r="F110" s="4"/>
      <c r="G110" s="1"/>
      <c r="H110" s="1"/>
      <c r="I110" s="1"/>
      <c r="J110" s="1"/>
      <c r="K110" s="1"/>
      <c r="L110" s="1"/>
      <c r="M110" s="1"/>
      <c r="N110" s="1"/>
      <c r="O110" s="1"/>
    </row>
    <row r="111" s="2" customFormat="1" ht="14.25" spans="1:15">
      <c r="A111" s="1"/>
      <c r="B111" s="3"/>
      <c r="C111" s="1"/>
      <c r="D111" s="1"/>
      <c r="E111" s="1"/>
      <c r="F111" s="4"/>
      <c r="G111" s="1"/>
      <c r="H111" s="1"/>
      <c r="I111" s="1"/>
      <c r="J111" s="1"/>
      <c r="K111" s="1"/>
      <c r="L111" s="1"/>
      <c r="M111" s="1"/>
      <c r="N111" s="1"/>
      <c r="O111" s="1"/>
    </row>
    <row r="112" s="2" customFormat="1" ht="14.25" spans="1:15">
      <c r="A112" s="1"/>
      <c r="B112" s="3"/>
      <c r="C112" s="1"/>
      <c r="D112" s="1"/>
      <c r="E112" s="1"/>
      <c r="F112" s="4"/>
      <c r="G112" s="1"/>
      <c r="H112" s="1"/>
      <c r="I112" s="1"/>
      <c r="J112" s="1"/>
      <c r="K112" s="1"/>
      <c r="L112" s="1"/>
      <c r="M112" s="1"/>
      <c r="N112" s="1"/>
      <c r="O112" s="1"/>
    </row>
    <row r="113" s="2" customFormat="1" ht="14.25" spans="1:15">
      <c r="A113" s="1"/>
      <c r="B113" s="3"/>
      <c r="C113" s="1"/>
      <c r="D113" s="1"/>
      <c r="E113" s="1"/>
      <c r="F113" s="4"/>
      <c r="G113" s="1"/>
      <c r="H113" s="1"/>
      <c r="I113" s="1"/>
      <c r="J113" s="1"/>
      <c r="K113" s="1"/>
      <c r="L113" s="1"/>
      <c r="M113" s="1"/>
      <c r="N113" s="1"/>
      <c r="O113" s="1"/>
    </row>
    <row r="114" s="2" customFormat="1" ht="14.25" spans="1:15">
      <c r="A114" s="1"/>
      <c r="B114" s="3"/>
      <c r="C114" s="1"/>
      <c r="D114" s="1"/>
      <c r="E114" s="1"/>
      <c r="F114" s="4"/>
      <c r="G114" s="1"/>
      <c r="H114" s="1"/>
      <c r="I114" s="1"/>
      <c r="J114" s="1"/>
      <c r="K114" s="1"/>
      <c r="L114" s="1"/>
      <c r="M114" s="1"/>
      <c r="N114" s="1"/>
      <c r="O114" s="1"/>
    </row>
    <row r="115" s="2" customFormat="1" ht="14.25" spans="1:15">
      <c r="A115" s="1"/>
      <c r="B115" s="3"/>
      <c r="C115" s="1"/>
      <c r="D115" s="1"/>
      <c r="E115" s="1"/>
      <c r="F115" s="4"/>
      <c r="G115" s="1"/>
      <c r="H115" s="1"/>
      <c r="I115" s="1"/>
      <c r="J115" s="1"/>
      <c r="K115" s="1"/>
      <c r="L115" s="1"/>
      <c r="M115" s="1"/>
      <c r="N115" s="1"/>
      <c r="O115" s="1"/>
    </row>
    <row r="116" s="2" customFormat="1" ht="14.25" spans="1:15">
      <c r="A116" s="1"/>
      <c r="B116" s="3"/>
      <c r="C116" s="1"/>
      <c r="D116" s="1"/>
      <c r="E116" s="1"/>
      <c r="F116" s="4"/>
      <c r="G116" s="1"/>
      <c r="H116" s="1"/>
      <c r="I116" s="1"/>
      <c r="J116" s="1"/>
      <c r="K116" s="1"/>
      <c r="L116" s="1"/>
      <c r="M116" s="1"/>
      <c r="N116" s="1"/>
      <c r="O116" s="1"/>
    </row>
    <row r="117" s="2" customFormat="1" ht="14.25" spans="1:15">
      <c r="A117" s="1"/>
      <c r="B117" s="3"/>
      <c r="C117" s="1"/>
      <c r="D117" s="1"/>
      <c r="E117" s="1"/>
      <c r="F117" s="4"/>
      <c r="G117" s="1"/>
      <c r="H117" s="1"/>
      <c r="I117" s="1"/>
      <c r="J117" s="1"/>
      <c r="K117" s="1"/>
      <c r="L117" s="1"/>
      <c r="M117" s="1"/>
      <c r="N117" s="1"/>
      <c r="O117" s="1"/>
    </row>
    <row r="118" s="2" customFormat="1" ht="14.25" spans="1:15">
      <c r="A118" s="1"/>
      <c r="B118" s="3"/>
      <c r="C118" s="1"/>
      <c r="D118" s="1"/>
      <c r="E118" s="1"/>
      <c r="F118" s="4"/>
      <c r="G118" s="1"/>
      <c r="H118" s="1"/>
      <c r="I118" s="1"/>
      <c r="J118" s="1"/>
      <c r="K118" s="1"/>
      <c r="L118" s="1"/>
      <c r="M118" s="1"/>
      <c r="N118" s="1"/>
      <c r="O118" s="1"/>
    </row>
    <row r="119" s="2" customFormat="1" ht="14.25" spans="1:15">
      <c r="A119" s="1"/>
      <c r="B119" s="3"/>
      <c r="C119" s="1"/>
      <c r="D119" s="1"/>
      <c r="E119" s="1"/>
      <c r="F119" s="4"/>
      <c r="G119" s="1"/>
      <c r="H119" s="1"/>
      <c r="I119" s="1"/>
      <c r="J119" s="1"/>
      <c r="K119" s="1"/>
      <c r="L119" s="1"/>
      <c r="M119" s="1"/>
      <c r="N119" s="1"/>
      <c r="O119" s="1"/>
    </row>
    <row r="120" s="2" customFormat="1" ht="14.25" spans="1:15">
      <c r="A120" s="1"/>
      <c r="B120" s="3"/>
      <c r="C120" s="1"/>
      <c r="D120" s="1"/>
      <c r="E120" s="1"/>
      <c r="F120" s="4"/>
      <c r="G120" s="1"/>
      <c r="H120" s="1"/>
      <c r="I120" s="1"/>
      <c r="J120" s="1"/>
      <c r="K120" s="1"/>
      <c r="L120" s="1"/>
      <c r="M120" s="1"/>
      <c r="N120" s="1"/>
      <c r="O120" s="1"/>
    </row>
    <row r="121" s="2" customFormat="1" ht="14.25" spans="1:15">
      <c r="A121" s="1"/>
      <c r="B121" s="3"/>
      <c r="C121" s="1"/>
      <c r="D121" s="1"/>
      <c r="E121" s="1"/>
      <c r="F121" s="4"/>
      <c r="G121" s="1"/>
      <c r="H121" s="1"/>
      <c r="I121" s="1"/>
      <c r="J121" s="1"/>
      <c r="K121" s="1"/>
      <c r="L121" s="1"/>
      <c r="M121" s="1"/>
      <c r="N121" s="1"/>
      <c r="O121" s="1"/>
    </row>
    <row r="122" s="2" customFormat="1" ht="14.25" spans="1:15">
      <c r="A122" s="1"/>
      <c r="B122" s="3"/>
      <c r="C122" s="1"/>
      <c r="D122" s="1"/>
      <c r="E122" s="1"/>
      <c r="F122" s="4"/>
      <c r="G122" s="1"/>
      <c r="H122" s="1"/>
      <c r="I122" s="1"/>
      <c r="J122" s="1"/>
      <c r="K122" s="1"/>
      <c r="L122" s="1"/>
      <c r="M122" s="1"/>
      <c r="N122" s="1"/>
      <c r="O122" s="1"/>
    </row>
    <row r="123" s="2" customFormat="1" ht="14.25" spans="1:15">
      <c r="A123" s="1"/>
      <c r="B123" s="3"/>
      <c r="C123" s="1"/>
      <c r="D123" s="1"/>
      <c r="E123" s="1"/>
      <c r="F123" s="4"/>
      <c r="G123" s="1"/>
      <c r="H123" s="1"/>
      <c r="I123" s="1"/>
      <c r="J123" s="1"/>
      <c r="K123" s="1"/>
      <c r="L123" s="1"/>
      <c r="M123" s="1"/>
      <c r="N123" s="1"/>
      <c r="O123" s="1"/>
    </row>
    <row r="124" s="2" customFormat="1" ht="14.25" spans="1:15">
      <c r="A124" s="1"/>
      <c r="B124" s="3"/>
      <c r="C124" s="1"/>
      <c r="D124" s="1"/>
      <c r="E124" s="1"/>
      <c r="F124" s="4"/>
      <c r="G124" s="1"/>
      <c r="H124" s="1"/>
      <c r="I124" s="1"/>
      <c r="J124" s="1"/>
      <c r="K124" s="1"/>
      <c r="L124" s="1"/>
      <c r="M124" s="1"/>
      <c r="N124" s="1"/>
      <c r="O124" s="1"/>
    </row>
    <row r="125" s="2" customFormat="1" ht="14.25" spans="1:15">
      <c r="A125" s="1"/>
      <c r="B125" s="3"/>
      <c r="C125" s="1"/>
      <c r="D125" s="1"/>
      <c r="E125" s="1"/>
      <c r="F125" s="4"/>
      <c r="G125" s="1"/>
      <c r="H125" s="1"/>
      <c r="I125" s="1"/>
      <c r="J125" s="1"/>
      <c r="K125" s="1"/>
      <c r="L125" s="1"/>
      <c r="M125" s="1"/>
      <c r="N125" s="1"/>
      <c r="O125" s="1"/>
    </row>
    <row r="126" s="2" customFormat="1" ht="14.25" spans="1:15">
      <c r="A126" s="1"/>
      <c r="B126" s="3"/>
      <c r="C126" s="1"/>
      <c r="D126" s="1"/>
      <c r="E126" s="1"/>
      <c r="F126" s="4"/>
      <c r="G126" s="1"/>
      <c r="H126" s="1"/>
      <c r="I126" s="1"/>
      <c r="J126" s="1"/>
      <c r="K126" s="1"/>
      <c r="L126" s="1"/>
      <c r="M126" s="1"/>
      <c r="N126" s="1"/>
      <c r="O126" s="1"/>
    </row>
    <row r="127" s="2" customFormat="1" ht="14.25" spans="1:15">
      <c r="A127" s="1"/>
      <c r="B127" s="3"/>
      <c r="C127" s="1"/>
      <c r="D127" s="1"/>
      <c r="E127" s="1"/>
      <c r="F127" s="4"/>
      <c r="G127" s="1"/>
      <c r="H127" s="1"/>
      <c r="I127" s="1"/>
      <c r="J127" s="1"/>
      <c r="K127" s="1"/>
      <c r="L127" s="1"/>
      <c r="M127" s="1"/>
      <c r="N127" s="1"/>
      <c r="O127" s="1"/>
    </row>
    <row r="128" s="2" customFormat="1" ht="14.25" spans="1:15">
      <c r="A128" s="1"/>
      <c r="B128" s="3"/>
      <c r="C128" s="1"/>
      <c r="D128" s="1"/>
      <c r="E128" s="1"/>
      <c r="F128" s="4"/>
      <c r="G128" s="1"/>
      <c r="H128" s="1"/>
      <c r="I128" s="1"/>
      <c r="J128" s="1"/>
      <c r="K128" s="1"/>
      <c r="L128" s="1"/>
      <c r="M128" s="1"/>
      <c r="N128" s="1"/>
      <c r="O128" s="1"/>
    </row>
    <row r="129" s="2" customFormat="1" ht="14.25" spans="1:15">
      <c r="A129" s="1"/>
      <c r="B129" s="3"/>
      <c r="C129" s="1"/>
      <c r="D129" s="1"/>
      <c r="E129" s="1"/>
      <c r="F129" s="4"/>
      <c r="G129" s="1"/>
      <c r="H129" s="1"/>
      <c r="I129" s="1"/>
      <c r="J129" s="1"/>
      <c r="K129" s="1"/>
      <c r="L129" s="1"/>
      <c r="M129" s="1"/>
      <c r="N129" s="1"/>
      <c r="O129" s="1"/>
    </row>
    <row r="130" s="2" customFormat="1" ht="14.25" spans="1:15">
      <c r="A130" s="1"/>
      <c r="B130" s="3"/>
      <c r="C130" s="1"/>
      <c r="D130" s="1"/>
      <c r="E130" s="1"/>
      <c r="F130" s="4"/>
      <c r="G130" s="1"/>
      <c r="H130" s="1"/>
      <c r="I130" s="1"/>
      <c r="J130" s="1"/>
      <c r="K130" s="1"/>
      <c r="L130" s="1"/>
      <c r="M130" s="1"/>
      <c r="N130" s="1"/>
      <c r="O130" s="1"/>
    </row>
    <row r="131" s="2" customFormat="1" ht="14.25" spans="1:15">
      <c r="A131" s="1"/>
      <c r="B131" s="3"/>
      <c r="C131" s="1"/>
      <c r="D131" s="1"/>
      <c r="E131" s="1"/>
      <c r="F131" s="4"/>
      <c r="G131" s="1"/>
      <c r="H131" s="1"/>
      <c r="I131" s="1"/>
      <c r="J131" s="1"/>
      <c r="K131" s="1"/>
      <c r="L131" s="1"/>
      <c r="M131" s="1"/>
      <c r="N131" s="1"/>
      <c r="O131" s="1"/>
    </row>
    <row r="132" s="2" customFormat="1" ht="14.25" spans="1:15">
      <c r="A132" s="1"/>
      <c r="B132" s="3"/>
      <c r="C132" s="1"/>
      <c r="D132" s="1"/>
      <c r="E132" s="1"/>
      <c r="F132" s="4"/>
      <c r="G132" s="1"/>
      <c r="H132" s="1"/>
      <c r="I132" s="1"/>
      <c r="J132" s="1"/>
      <c r="K132" s="1"/>
      <c r="L132" s="1"/>
      <c r="M132" s="1"/>
      <c r="N132" s="1"/>
      <c r="O132" s="1"/>
    </row>
    <row r="133" s="2" customFormat="1" ht="14.25" spans="1:15">
      <c r="A133" s="1"/>
      <c r="B133" s="3"/>
      <c r="C133" s="1"/>
      <c r="D133" s="1"/>
      <c r="E133" s="1"/>
      <c r="F133" s="4"/>
      <c r="G133" s="1"/>
      <c r="H133" s="1"/>
      <c r="I133" s="1"/>
      <c r="J133" s="1"/>
      <c r="K133" s="1"/>
      <c r="L133" s="1"/>
      <c r="M133" s="1"/>
      <c r="N133" s="1"/>
      <c r="O133" s="1"/>
    </row>
    <row r="134" s="2" customFormat="1" ht="14.25" spans="1:15">
      <c r="A134" s="1"/>
      <c r="B134" s="3"/>
      <c r="C134" s="1"/>
      <c r="D134" s="1"/>
      <c r="E134" s="1"/>
      <c r="F134" s="4"/>
      <c r="G134" s="1"/>
      <c r="H134" s="1"/>
      <c r="I134" s="1"/>
      <c r="J134" s="1"/>
      <c r="K134" s="1"/>
      <c r="L134" s="1"/>
      <c r="M134" s="1"/>
      <c r="N134" s="1"/>
      <c r="O134" s="1"/>
    </row>
    <row r="135" s="2" customFormat="1" ht="14.25" spans="1:15">
      <c r="A135" s="1"/>
      <c r="B135" s="3"/>
      <c r="C135" s="1"/>
      <c r="D135" s="1"/>
      <c r="E135" s="1"/>
      <c r="F135" s="4"/>
      <c r="G135" s="1"/>
      <c r="H135" s="1"/>
      <c r="I135" s="1"/>
      <c r="J135" s="1"/>
      <c r="K135" s="1"/>
      <c r="L135" s="1"/>
      <c r="M135" s="1"/>
      <c r="N135" s="1"/>
      <c r="O135" s="1"/>
    </row>
    <row r="136" s="2" customFormat="1" ht="14.25" spans="1:15">
      <c r="A136" s="1"/>
      <c r="B136" s="3"/>
      <c r="C136" s="1"/>
      <c r="D136" s="1"/>
      <c r="E136" s="1"/>
      <c r="F136" s="4"/>
      <c r="G136" s="1"/>
      <c r="H136" s="1"/>
      <c r="I136" s="1"/>
      <c r="J136" s="1"/>
      <c r="K136" s="1"/>
      <c r="L136" s="1"/>
      <c r="M136" s="1"/>
      <c r="N136" s="1"/>
      <c r="O136" s="1"/>
    </row>
    <row r="137" s="2" customFormat="1" ht="14.25" spans="1:15">
      <c r="A137" s="1"/>
      <c r="B137" s="3"/>
      <c r="C137" s="1"/>
      <c r="D137" s="1"/>
      <c r="E137" s="1"/>
      <c r="F137" s="4"/>
      <c r="G137" s="1"/>
      <c r="H137" s="1"/>
      <c r="I137" s="1"/>
      <c r="J137" s="1"/>
      <c r="K137" s="1"/>
      <c r="L137" s="1"/>
      <c r="M137" s="1"/>
      <c r="N137" s="1"/>
      <c r="O137" s="1"/>
    </row>
    <row r="138" s="2" customFormat="1" ht="14.25" spans="1:15">
      <c r="A138" s="1"/>
      <c r="B138" s="3"/>
      <c r="C138" s="1"/>
      <c r="D138" s="1"/>
      <c r="E138" s="1"/>
      <c r="F138" s="4"/>
      <c r="G138" s="1"/>
      <c r="H138" s="1"/>
      <c r="I138" s="1"/>
      <c r="J138" s="1"/>
      <c r="K138" s="1"/>
      <c r="L138" s="1"/>
      <c r="M138" s="1"/>
      <c r="N138" s="1"/>
      <c r="O138" s="1"/>
    </row>
    <row r="139" s="2" customFormat="1" ht="14.25" spans="1:15">
      <c r="A139" s="1"/>
      <c r="B139" s="3"/>
      <c r="C139" s="1"/>
      <c r="D139" s="1"/>
      <c r="E139" s="1"/>
      <c r="F139" s="4"/>
      <c r="G139" s="1"/>
      <c r="H139" s="1"/>
      <c r="I139" s="1"/>
      <c r="J139" s="1"/>
      <c r="K139" s="1"/>
      <c r="L139" s="1"/>
      <c r="M139" s="1"/>
      <c r="N139" s="1"/>
      <c r="O139" s="1"/>
    </row>
    <row r="140" s="2" customFormat="1" ht="14.25" spans="1:15">
      <c r="A140" s="1"/>
      <c r="B140" s="3"/>
      <c r="C140" s="1"/>
      <c r="D140" s="1"/>
      <c r="E140" s="1"/>
      <c r="F140" s="4"/>
      <c r="G140" s="1"/>
      <c r="H140" s="1"/>
      <c r="I140" s="1"/>
      <c r="J140" s="1"/>
      <c r="K140" s="1"/>
      <c r="L140" s="1"/>
      <c r="M140" s="1"/>
      <c r="N140" s="1"/>
      <c r="O140" s="1"/>
    </row>
    <row r="141" s="2" customFormat="1" ht="14.25" spans="1:15">
      <c r="A141" s="1"/>
      <c r="B141" s="3"/>
      <c r="C141" s="1"/>
      <c r="D141" s="1"/>
      <c r="E141" s="1"/>
      <c r="F141" s="4"/>
      <c r="G141" s="1"/>
      <c r="H141" s="1"/>
      <c r="I141" s="1"/>
      <c r="J141" s="1"/>
      <c r="K141" s="1"/>
      <c r="L141" s="1"/>
      <c r="M141" s="1"/>
      <c r="N141" s="1"/>
      <c r="O141" s="1"/>
    </row>
    <row r="142" s="2" customFormat="1" ht="14.25" spans="1:15">
      <c r="A142" s="1"/>
      <c r="B142" s="3"/>
      <c r="C142" s="1"/>
      <c r="D142" s="1"/>
      <c r="E142" s="1"/>
      <c r="F142" s="4"/>
      <c r="G142" s="1"/>
      <c r="H142" s="1"/>
      <c r="I142" s="1"/>
      <c r="J142" s="1"/>
      <c r="K142" s="1"/>
      <c r="L142" s="1"/>
      <c r="M142" s="1"/>
      <c r="N142" s="1"/>
      <c r="O142" s="1"/>
    </row>
    <row r="143" s="2" customFormat="1" ht="14.25" spans="1:15">
      <c r="A143" s="1"/>
      <c r="B143" s="3"/>
      <c r="C143" s="1"/>
      <c r="D143" s="1"/>
      <c r="E143" s="1"/>
      <c r="F143" s="4"/>
      <c r="G143" s="1"/>
      <c r="H143" s="1"/>
      <c r="I143" s="1"/>
      <c r="J143" s="1"/>
      <c r="K143" s="1"/>
      <c r="L143" s="1"/>
      <c r="M143" s="1"/>
      <c r="N143" s="1"/>
      <c r="O143" s="1"/>
    </row>
    <row r="144" s="2" customFormat="1" ht="14.25" spans="1:15">
      <c r="A144" s="1"/>
      <c r="B144" s="3"/>
      <c r="C144" s="1"/>
      <c r="D144" s="1"/>
      <c r="E144" s="1"/>
      <c r="F144" s="4"/>
      <c r="G144" s="1"/>
      <c r="H144" s="1"/>
      <c r="I144" s="1"/>
      <c r="J144" s="1"/>
      <c r="K144" s="1"/>
      <c r="L144" s="1"/>
      <c r="M144" s="1"/>
      <c r="N144" s="1"/>
      <c r="O144" s="1"/>
    </row>
    <row r="145" s="2" customFormat="1" ht="14.25" spans="1:15">
      <c r="A145" s="1"/>
      <c r="B145" s="3"/>
      <c r="C145" s="1"/>
      <c r="D145" s="1"/>
      <c r="E145" s="1"/>
      <c r="F145" s="4"/>
      <c r="G145" s="1"/>
      <c r="H145" s="1"/>
      <c r="I145" s="1"/>
      <c r="J145" s="1"/>
      <c r="K145" s="1"/>
      <c r="L145" s="1"/>
      <c r="M145" s="1"/>
      <c r="N145" s="1"/>
      <c r="O145" s="1"/>
    </row>
    <row r="146" s="2" customFormat="1" ht="14.25" spans="1:15">
      <c r="A146" s="1"/>
      <c r="B146" s="3"/>
      <c r="C146" s="1"/>
      <c r="D146" s="1"/>
      <c r="E146" s="1"/>
      <c r="F146" s="4"/>
      <c r="G146" s="1"/>
      <c r="H146" s="1"/>
      <c r="I146" s="1"/>
      <c r="J146" s="1"/>
      <c r="K146" s="1"/>
      <c r="L146" s="1"/>
      <c r="M146" s="1"/>
      <c r="N146" s="1"/>
      <c r="O146" s="1"/>
    </row>
    <row r="147" s="2" customFormat="1" ht="14.25" spans="1:15">
      <c r="A147" s="1"/>
      <c r="B147" s="3"/>
      <c r="C147" s="1"/>
      <c r="D147" s="1"/>
      <c r="E147" s="1"/>
      <c r="F147" s="4"/>
      <c r="G147" s="1"/>
      <c r="H147" s="1"/>
      <c r="I147" s="1"/>
      <c r="J147" s="1"/>
      <c r="K147" s="1"/>
      <c r="L147" s="1"/>
      <c r="M147" s="1"/>
      <c r="N147" s="1"/>
      <c r="O147" s="1"/>
    </row>
    <row r="148" s="2" customFormat="1" ht="14.25" spans="1:15">
      <c r="A148" s="1"/>
      <c r="B148" s="3"/>
      <c r="C148" s="1"/>
      <c r="D148" s="1"/>
      <c r="E148" s="1"/>
      <c r="F148" s="4"/>
      <c r="G148" s="1"/>
      <c r="H148" s="1"/>
      <c r="I148" s="1"/>
      <c r="J148" s="1"/>
      <c r="K148" s="1"/>
      <c r="L148" s="1"/>
      <c r="M148" s="1"/>
      <c r="N148" s="1"/>
      <c r="O148" s="1"/>
    </row>
    <row r="149" s="2" customFormat="1" ht="14.25" spans="1:15">
      <c r="A149" s="1"/>
      <c r="B149" s="3"/>
      <c r="C149" s="1"/>
      <c r="D149" s="1"/>
      <c r="E149" s="1"/>
      <c r="F149" s="4"/>
      <c r="G149" s="1"/>
      <c r="H149" s="1"/>
      <c r="I149" s="1"/>
      <c r="J149" s="1"/>
      <c r="K149" s="1"/>
      <c r="L149" s="1"/>
      <c r="M149" s="1"/>
      <c r="N149" s="1"/>
      <c r="O149" s="1"/>
    </row>
    <row r="150" s="2" customFormat="1" ht="14.25" spans="1:15">
      <c r="A150" s="1"/>
      <c r="B150" s="3"/>
      <c r="C150" s="1"/>
      <c r="D150" s="1"/>
      <c r="E150" s="1"/>
      <c r="F150" s="4"/>
      <c r="G150" s="1"/>
      <c r="H150" s="1"/>
      <c r="I150" s="1"/>
      <c r="J150" s="1"/>
      <c r="K150" s="1"/>
      <c r="L150" s="1"/>
      <c r="M150" s="1"/>
      <c r="N150" s="1"/>
      <c r="O150" s="1"/>
    </row>
    <row r="151" s="2" customFormat="1" ht="14.25" spans="1:15">
      <c r="A151" s="1"/>
      <c r="B151" s="3"/>
      <c r="C151" s="1"/>
      <c r="D151" s="1"/>
      <c r="E151" s="1"/>
      <c r="F151" s="4"/>
      <c r="G151" s="1"/>
      <c r="H151" s="1"/>
      <c r="I151" s="1"/>
      <c r="J151" s="1"/>
      <c r="K151" s="1"/>
      <c r="L151" s="1"/>
      <c r="M151" s="1"/>
      <c r="N151" s="1"/>
      <c r="O151" s="1"/>
    </row>
    <row r="152" s="2" customFormat="1" ht="14.25" spans="1:15">
      <c r="A152" s="1"/>
      <c r="B152" s="3"/>
      <c r="C152" s="1"/>
      <c r="D152" s="1"/>
      <c r="E152" s="1"/>
      <c r="F152" s="4"/>
      <c r="G152" s="1"/>
      <c r="H152" s="1"/>
      <c r="I152" s="1"/>
      <c r="J152" s="1"/>
      <c r="K152" s="1"/>
      <c r="L152" s="1"/>
      <c r="M152" s="1"/>
      <c r="N152" s="1"/>
      <c r="O152" s="1"/>
    </row>
    <row r="153" s="2" customFormat="1" ht="14.25" spans="1:15">
      <c r="A153" s="1"/>
      <c r="B153" s="3"/>
      <c r="C153" s="1"/>
      <c r="D153" s="1"/>
      <c r="E153" s="1"/>
      <c r="F153" s="4"/>
      <c r="G153" s="1"/>
      <c r="H153" s="1"/>
      <c r="I153" s="1"/>
      <c r="J153" s="1"/>
      <c r="K153" s="1"/>
      <c r="L153" s="1"/>
      <c r="M153" s="1"/>
      <c r="N153" s="1"/>
      <c r="O153" s="1"/>
    </row>
    <row r="154" s="2" customFormat="1" ht="14.25" spans="1:15">
      <c r="A154" s="1"/>
      <c r="B154" s="3"/>
      <c r="C154" s="1"/>
      <c r="D154" s="1"/>
      <c r="E154" s="1"/>
      <c r="F154" s="4"/>
      <c r="G154" s="1"/>
      <c r="H154" s="1"/>
      <c r="I154" s="1"/>
      <c r="J154" s="1"/>
      <c r="K154" s="1"/>
      <c r="L154" s="1"/>
      <c r="M154" s="1"/>
      <c r="N154" s="1"/>
      <c r="O154" s="1"/>
    </row>
    <row r="155" s="2" customFormat="1" ht="14.25" spans="1:15">
      <c r="A155" s="1"/>
      <c r="B155" s="3"/>
      <c r="C155" s="1"/>
      <c r="D155" s="1"/>
      <c r="E155" s="1"/>
      <c r="F155" s="4"/>
      <c r="G155" s="1"/>
      <c r="H155" s="1"/>
      <c r="I155" s="1"/>
      <c r="J155" s="1"/>
      <c r="K155" s="1"/>
      <c r="L155" s="1"/>
      <c r="M155" s="1"/>
      <c r="N155" s="1"/>
      <c r="O155" s="1"/>
    </row>
    <row r="156" s="2" customFormat="1" ht="14.25" spans="1:15">
      <c r="A156" s="1"/>
      <c r="B156" s="3"/>
      <c r="C156" s="1"/>
      <c r="D156" s="1"/>
      <c r="E156" s="1"/>
      <c r="F156" s="4"/>
      <c r="G156" s="1"/>
      <c r="H156" s="1"/>
      <c r="I156" s="1"/>
      <c r="J156" s="1"/>
      <c r="K156" s="1"/>
      <c r="L156" s="1"/>
      <c r="M156" s="1"/>
      <c r="N156" s="1"/>
      <c r="O156" s="1"/>
    </row>
    <row r="157" s="2" customFormat="1" ht="14.25" spans="1:15">
      <c r="A157" s="1"/>
      <c r="B157" s="3"/>
      <c r="C157" s="1"/>
      <c r="D157" s="1"/>
      <c r="E157" s="1"/>
      <c r="F157" s="4"/>
      <c r="G157" s="1"/>
      <c r="H157" s="1"/>
      <c r="I157" s="1"/>
      <c r="J157" s="1"/>
      <c r="K157" s="1"/>
      <c r="L157" s="1"/>
      <c r="M157" s="1"/>
      <c r="N157" s="1"/>
      <c r="O157" s="1"/>
    </row>
    <row r="158" s="2" customFormat="1" ht="14.25" spans="1:15">
      <c r="A158" s="1"/>
      <c r="B158" s="3"/>
      <c r="C158" s="1"/>
      <c r="D158" s="1"/>
      <c r="E158" s="1"/>
      <c r="F158" s="4"/>
      <c r="G158" s="1"/>
      <c r="H158" s="1"/>
      <c r="I158" s="1"/>
      <c r="J158" s="1"/>
      <c r="K158" s="1"/>
      <c r="L158" s="1"/>
      <c r="M158" s="1"/>
      <c r="N158" s="1"/>
      <c r="O158" s="1"/>
    </row>
    <row r="159" s="2" customFormat="1" ht="14.25" spans="1:15">
      <c r="A159" s="1"/>
      <c r="B159" s="3"/>
      <c r="C159" s="1"/>
      <c r="D159" s="1"/>
      <c r="E159" s="1"/>
      <c r="F159" s="4"/>
      <c r="G159" s="1"/>
      <c r="H159" s="1"/>
      <c r="I159" s="1"/>
      <c r="J159" s="1"/>
      <c r="K159" s="1"/>
      <c r="L159" s="1"/>
      <c r="M159" s="1"/>
      <c r="N159" s="1"/>
      <c r="O159" s="1"/>
    </row>
    <row r="160" s="2" customFormat="1" ht="14.25" spans="1:15">
      <c r="A160" s="1"/>
      <c r="B160" s="3"/>
      <c r="C160" s="1"/>
      <c r="D160" s="1"/>
      <c r="E160" s="1"/>
      <c r="F160" s="4"/>
      <c r="G160" s="1"/>
      <c r="H160" s="1"/>
      <c r="I160" s="1"/>
      <c r="J160" s="1"/>
      <c r="K160" s="1"/>
      <c r="L160" s="1"/>
      <c r="M160" s="1"/>
      <c r="N160" s="1"/>
      <c r="O160" s="1"/>
    </row>
    <row r="161" s="2" customFormat="1" ht="14.25" spans="1:15">
      <c r="A161" s="1"/>
      <c r="B161" s="3"/>
      <c r="C161" s="1"/>
      <c r="D161" s="1"/>
      <c r="E161" s="1"/>
      <c r="F161" s="4"/>
      <c r="G161" s="1"/>
      <c r="H161" s="1"/>
      <c r="I161" s="1"/>
      <c r="J161" s="1"/>
      <c r="K161" s="1"/>
      <c r="L161" s="1"/>
      <c r="M161" s="1"/>
      <c r="N161" s="1"/>
      <c r="O161" s="1"/>
    </row>
    <row r="162" s="2" customFormat="1" ht="14.25" spans="1:15">
      <c r="A162" s="1"/>
      <c r="B162" s="3"/>
      <c r="C162" s="1"/>
      <c r="D162" s="1"/>
      <c r="E162" s="1"/>
      <c r="F162" s="4"/>
      <c r="G162" s="1"/>
      <c r="H162" s="1"/>
      <c r="I162" s="1"/>
      <c r="J162" s="1"/>
      <c r="K162" s="1"/>
      <c r="L162" s="1"/>
      <c r="M162" s="1"/>
      <c r="N162" s="1"/>
      <c r="O162" s="1"/>
    </row>
    <row r="163" s="2" customFormat="1" ht="14.25" spans="1:15">
      <c r="A163" s="1"/>
      <c r="B163" s="3"/>
      <c r="C163" s="1"/>
      <c r="D163" s="1"/>
      <c r="E163" s="1"/>
      <c r="F163" s="4"/>
      <c r="G163" s="1"/>
      <c r="H163" s="1"/>
      <c r="I163" s="1"/>
      <c r="J163" s="1"/>
      <c r="K163" s="1"/>
      <c r="L163" s="1"/>
      <c r="M163" s="1"/>
      <c r="N163" s="1"/>
      <c r="O163" s="1"/>
    </row>
    <row r="164" s="2" customFormat="1" ht="14.25" spans="1:15">
      <c r="A164" s="1"/>
      <c r="B164" s="3"/>
      <c r="C164" s="1"/>
      <c r="D164" s="1"/>
      <c r="E164" s="1"/>
      <c r="F164" s="4"/>
      <c r="G164" s="1"/>
      <c r="H164" s="1"/>
      <c r="I164" s="1"/>
      <c r="J164" s="1"/>
      <c r="K164" s="1"/>
      <c r="L164" s="1"/>
      <c r="M164" s="1"/>
      <c r="N164" s="1"/>
      <c r="O164" s="1"/>
    </row>
    <row r="165" s="2" customFormat="1" ht="14.25" spans="1:15">
      <c r="A165" s="1"/>
      <c r="B165" s="3"/>
      <c r="C165" s="1"/>
      <c r="D165" s="1"/>
      <c r="E165" s="1"/>
      <c r="F165" s="4"/>
      <c r="G165" s="1"/>
      <c r="H165" s="1"/>
      <c r="I165" s="1"/>
      <c r="J165" s="1"/>
      <c r="K165" s="1"/>
      <c r="L165" s="1"/>
      <c r="M165" s="1"/>
      <c r="N165" s="1"/>
      <c r="O165" s="1"/>
    </row>
    <row r="166" s="2" customFormat="1" ht="14.25" spans="1:15">
      <c r="A166" s="1"/>
      <c r="B166" s="3"/>
      <c r="C166" s="1"/>
      <c r="D166" s="1"/>
      <c r="E166" s="1"/>
      <c r="F166" s="4"/>
      <c r="G166" s="1"/>
      <c r="H166" s="1"/>
      <c r="I166" s="1"/>
      <c r="J166" s="1"/>
      <c r="K166" s="1"/>
      <c r="L166" s="1"/>
      <c r="M166" s="1"/>
      <c r="N166" s="1"/>
      <c r="O166" s="1"/>
    </row>
    <row r="167" s="2" customFormat="1" ht="14.25" spans="1:15">
      <c r="A167" s="1"/>
      <c r="B167" s="3"/>
      <c r="C167" s="1"/>
      <c r="D167" s="1"/>
      <c r="E167" s="1"/>
      <c r="F167" s="4"/>
      <c r="G167" s="1"/>
      <c r="H167" s="1"/>
      <c r="I167" s="1"/>
      <c r="J167" s="1"/>
      <c r="K167" s="1"/>
      <c r="L167" s="1"/>
      <c r="M167" s="1"/>
      <c r="N167" s="1"/>
      <c r="O167" s="1"/>
    </row>
    <row r="168" s="2" customFormat="1" ht="14.25" spans="1:15">
      <c r="A168" s="1"/>
      <c r="B168" s="3"/>
      <c r="C168" s="1"/>
      <c r="D168" s="1"/>
      <c r="E168" s="1"/>
      <c r="F168" s="4"/>
      <c r="G168" s="1"/>
      <c r="H168" s="1"/>
      <c r="I168" s="1"/>
      <c r="J168" s="1"/>
      <c r="K168" s="1"/>
      <c r="L168" s="1"/>
      <c r="M168" s="1"/>
      <c r="N168" s="1"/>
      <c r="O168" s="1"/>
    </row>
    <row r="169" s="2" customFormat="1" ht="14.25" spans="1:15">
      <c r="A169" s="1"/>
      <c r="B169" s="3"/>
      <c r="C169" s="1"/>
      <c r="D169" s="1"/>
      <c r="E169" s="1"/>
      <c r="F169" s="4"/>
      <c r="G169" s="1"/>
      <c r="H169" s="1"/>
      <c r="I169" s="1"/>
      <c r="J169" s="1"/>
      <c r="K169" s="1"/>
      <c r="L169" s="1"/>
      <c r="M169" s="1"/>
      <c r="N169" s="1"/>
      <c r="O169" s="1"/>
    </row>
    <row r="170" s="2" customFormat="1" ht="14.25" spans="1:15">
      <c r="A170" s="1"/>
      <c r="B170" s="3"/>
      <c r="C170" s="1"/>
      <c r="D170" s="1"/>
      <c r="E170" s="1"/>
      <c r="F170" s="4"/>
      <c r="G170" s="1"/>
      <c r="H170" s="1"/>
      <c r="I170" s="1"/>
      <c r="J170" s="1"/>
      <c r="K170" s="1"/>
      <c r="L170" s="1"/>
      <c r="M170" s="1"/>
      <c r="N170" s="1"/>
      <c r="O170" s="1"/>
    </row>
    <row r="171" s="2" customFormat="1" ht="14.25" spans="1:15">
      <c r="A171" s="1"/>
      <c r="B171" s="3"/>
      <c r="C171" s="1"/>
      <c r="D171" s="1"/>
      <c r="E171" s="1"/>
      <c r="F171" s="4"/>
      <c r="G171" s="1"/>
      <c r="H171" s="1"/>
      <c r="I171" s="1"/>
      <c r="J171" s="1"/>
      <c r="K171" s="1"/>
      <c r="L171" s="1"/>
      <c r="M171" s="1"/>
      <c r="N171" s="1"/>
      <c r="O171" s="1"/>
    </row>
    <row r="172" s="2" customFormat="1" ht="14.25" spans="1:15">
      <c r="A172" s="1"/>
      <c r="B172" s="3"/>
      <c r="C172" s="1"/>
      <c r="D172" s="1"/>
      <c r="E172" s="1"/>
      <c r="F172" s="4"/>
      <c r="G172" s="1"/>
      <c r="H172" s="1"/>
      <c r="I172" s="1"/>
      <c r="J172" s="1"/>
      <c r="K172" s="1"/>
      <c r="L172" s="1"/>
      <c r="M172" s="1"/>
      <c r="N172" s="1"/>
      <c r="O172" s="1"/>
    </row>
    <row r="173" s="2" customFormat="1" ht="14.25" spans="1:15">
      <c r="A173" s="1"/>
      <c r="B173" s="3"/>
      <c r="C173" s="1"/>
      <c r="D173" s="1"/>
      <c r="E173" s="1"/>
      <c r="F173" s="4"/>
      <c r="G173" s="1"/>
      <c r="H173" s="1"/>
      <c r="I173" s="1"/>
      <c r="J173" s="1"/>
      <c r="K173" s="1"/>
      <c r="L173" s="1"/>
      <c r="M173" s="1"/>
      <c r="N173" s="1"/>
      <c r="O173" s="1"/>
    </row>
    <row r="174" s="2" customFormat="1" ht="14.25" spans="1:15">
      <c r="A174" s="1"/>
      <c r="B174" s="3"/>
      <c r="C174" s="1"/>
      <c r="D174" s="1"/>
      <c r="E174" s="1"/>
      <c r="F174" s="4"/>
      <c r="G174" s="1"/>
      <c r="H174" s="1"/>
      <c r="I174" s="1"/>
      <c r="J174" s="1"/>
      <c r="K174" s="1"/>
      <c r="L174" s="1"/>
      <c r="M174" s="1"/>
      <c r="N174" s="1"/>
      <c r="O174" s="1"/>
    </row>
    <row r="175" s="2" customFormat="1" ht="14.25" spans="1:15">
      <c r="A175" s="1"/>
      <c r="B175" s="3"/>
      <c r="C175" s="1"/>
      <c r="D175" s="1"/>
      <c r="E175" s="1"/>
      <c r="F175" s="4"/>
      <c r="G175" s="1"/>
      <c r="H175" s="1"/>
      <c r="I175" s="1"/>
      <c r="J175" s="1"/>
      <c r="K175" s="1"/>
      <c r="L175" s="1"/>
      <c r="M175" s="1"/>
      <c r="N175" s="1"/>
      <c r="O175" s="1"/>
    </row>
    <row r="176" s="2" customFormat="1" ht="14.25" spans="1:15">
      <c r="A176" s="1"/>
      <c r="B176" s="3"/>
      <c r="C176" s="1"/>
      <c r="D176" s="1"/>
      <c r="E176" s="1"/>
      <c r="F176" s="4"/>
      <c r="G176" s="1"/>
      <c r="H176" s="1"/>
      <c r="I176" s="1"/>
      <c r="J176" s="1"/>
      <c r="K176" s="1"/>
      <c r="L176" s="1"/>
      <c r="M176" s="1"/>
      <c r="N176" s="1"/>
      <c r="O176" s="1"/>
    </row>
    <row r="177" s="2" customFormat="1" ht="14.25" spans="1:15">
      <c r="A177" s="1"/>
      <c r="B177" s="3"/>
      <c r="C177" s="1"/>
      <c r="D177" s="1"/>
      <c r="E177" s="1"/>
      <c r="F177" s="4"/>
      <c r="G177" s="1"/>
      <c r="H177" s="1"/>
      <c r="I177" s="1"/>
      <c r="J177" s="1"/>
      <c r="K177" s="1"/>
      <c r="L177" s="1"/>
      <c r="M177" s="1"/>
      <c r="N177" s="1"/>
      <c r="O177" s="1"/>
    </row>
    <row r="178" s="2" customFormat="1" ht="14.25" spans="1:15">
      <c r="A178" s="1"/>
      <c r="B178" s="3"/>
      <c r="C178" s="1"/>
      <c r="D178" s="1"/>
      <c r="E178" s="1"/>
      <c r="F178" s="4"/>
      <c r="G178" s="1"/>
      <c r="H178" s="1"/>
      <c r="I178" s="1"/>
      <c r="J178" s="1"/>
      <c r="K178" s="1"/>
      <c r="L178" s="1"/>
      <c r="M178" s="1"/>
      <c r="N178" s="1"/>
      <c r="O178" s="1"/>
    </row>
    <row r="179" s="2" customFormat="1" ht="14.25" spans="1:15">
      <c r="A179" s="1"/>
      <c r="B179" s="3"/>
      <c r="C179" s="1"/>
      <c r="D179" s="1"/>
      <c r="E179" s="1"/>
      <c r="F179" s="4"/>
      <c r="G179" s="1"/>
      <c r="H179" s="1"/>
      <c r="I179" s="1"/>
      <c r="J179" s="1"/>
      <c r="K179" s="1"/>
      <c r="L179" s="1"/>
      <c r="M179" s="1"/>
      <c r="N179" s="1"/>
      <c r="O179" s="1"/>
    </row>
    <row r="180" s="2" customFormat="1" ht="14.25" spans="1:15">
      <c r="A180" s="1"/>
      <c r="B180" s="3"/>
      <c r="C180" s="1"/>
      <c r="D180" s="1"/>
      <c r="E180" s="1"/>
      <c r="F180" s="4"/>
      <c r="G180" s="1"/>
      <c r="H180" s="1"/>
      <c r="I180" s="1"/>
      <c r="J180" s="1"/>
      <c r="K180" s="1"/>
      <c r="L180" s="1"/>
      <c r="M180" s="1"/>
      <c r="N180" s="1"/>
      <c r="O180" s="1"/>
    </row>
    <row r="181" s="2" customFormat="1" ht="14.25" spans="1:15">
      <c r="A181" s="1"/>
      <c r="B181" s="3"/>
      <c r="C181" s="1"/>
      <c r="D181" s="1"/>
      <c r="E181" s="1"/>
      <c r="F181" s="4"/>
      <c r="G181" s="1"/>
      <c r="H181" s="1"/>
      <c r="I181" s="1"/>
      <c r="J181" s="1"/>
      <c r="K181" s="1"/>
      <c r="L181" s="1"/>
      <c r="M181" s="1"/>
      <c r="N181" s="1"/>
      <c r="O181" s="1"/>
    </row>
    <row r="182" s="2" customFormat="1" ht="14.25" spans="1:15">
      <c r="A182" s="1"/>
      <c r="B182" s="3"/>
      <c r="C182" s="1"/>
      <c r="D182" s="1"/>
      <c r="E182" s="1"/>
      <c r="F182" s="4"/>
      <c r="G182" s="1"/>
      <c r="H182" s="1"/>
      <c r="I182" s="1"/>
      <c r="J182" s="1"/>
      <c r="K182" s="1"/>
      <c r="L182" s="1"/>
      <c r="M182" s="1"/>
      <c r="N182" s="1"/>
      <c r="O182" s="1"/>
    </row>
    <row r="183" s="2" customFormat="1" ht="14.25" spans="1:15">
      <c r="A183" s="1"/>
      <c r="B183" s="3"/>
      <c r="C183" s="1"/>
      <c r="D183" s="1"/>
      <c r="E183" s="1"/>
      <c r="F183" s="4"/>
      <c r="G183" s="1"/>
      <c r="H183" s="1"/>
      <c r="I183" s="1"/>
      <c r="J183" s="1"/>
      <c r="K183" s="1"/>
      <c r="L183" s="1"/>
      <c r="M183" s="1"/>
      <c r="N183" s="1"/>
      <c r="O183" s="1"/>
    </row>
    <row r="184" s="2" customFormat="1" ht="14.25" spans="1:15">
      <c r="A184" s="1"/>
      <c r="B184" s="3"/>
      <c r="C184" s="1"/>
      <c r="D184" s="1"/>
      <c r="E184" s="1"/>
      <c r="F184" s="4"/>
      <c r="G184" s="1"/>
      <c r="H184" s="1"/>
      <c r="I184" s="1"/>
      <c r="J184" s="1"/>
      <c r="K184" s="1"/>
      <c r="L184" s="1"/>
      <c r="M184" s="1"/>
      <c r="N184" s="1"/>
      <c r="O184" s="1"/>
    </row>
    <row r="185" s="2" customFormat="1" ht="14.25" spans="1:15">
      <c r="A185" s="1"/>
      <c r="B185" s="3"/>
      <c r="C185" s="1"/>
      <c r="D185" s="1"/>
      <c r="E185" s="1"/>
      <c r="F185" s="4"/>
      <c r="G185" s="1"/>
      <c r="H185" s="1"/>
      <c r="I185" s="1"/>
      <c r="J185" s="1"/>
      <c r="K185" s="1"/>
      <c r="L185" s="1"/>
      <c r="M185" s="1"/>
      <c r="N185" s="1"/>
      <c r="O185" s="1"/>
    </row>
    <row r="186" s="2" customFormat="1" ht="14.25" spans="1:15">
      <c r="A186" s="1"/>
      <c r="B186" s="3"/>
      <c r="C186" s="1"/>
      <c r="D186" s="1"/>
      <c r="E186" s="1"/>
      <c r="F186" s="4"/>
      <c r="G186" s="1"/>
      <c r="H186" s="1"/>
      <c r="I186" s="1"/>
      <c r="J186" s="1"/>
      <c r="K186" s="1"/>
      <c r="L186" s="1"/>
      <c r="M186" s="1"/>
      <c r="N186" s="1"/>
      <c r="O186" s="1"/>
    </row>
  </sheetData>
  <mergeCells count="18">
    <mergeCell ref="A1:J1"/>
    <mergeCell ref="Q1:Y1"/>
    <mergeCell ref="F2:I2"/>
    <mergeCell ref="U2:W2"/>
    <mergeCell ref="F74:I74"/>
    <mergeCell ref="A2:A3"/>
    <mergeCell ref="B2:B3"/>
    <mergeCell ref="C2:C3"/>
    <mergeCell ref="D2:D3"/>
    <mergeCell ref="E2:E3"/>
    <mergeCell ref="J2:J3"/>
    <mergeCell ref="Q2:Q3"/>
    <mergeCell ref="R2:R3"/>
    <mergeCell ref="S2:S3"/>
    <mergeCell ref="T2:T3"/>
    <mergeCell ref="X2:X3"/>
    <mergeCell ref="Y2:Y3"/>
    <mergeCell ref="Z2:Z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2024-03-04T05:57:47Z</dcterms:created>
  <dcterms:modified xsi:type="dcterms:W3CDTF">2024-03-04T06:18:42Z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6BF827C426D64D45A656A2655CAFC324_11</vt:lpwstr>
  </property>
  <property fmtid="{D5CDD505-2E9C-101B-9397-08002B2CF9AE}" pid="3" name="KSOProductBuildVer">
    <vt:lpwstr>2052-11.1.0.14309</vt:lpwstr>
  </property>
</Properties>
</file>